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G:\Shared drives\DO Finance\Business_Ofc Y\Finance Department Forms\"/>
    </mc:Choice>
  </mc:AlternateContent>
  <xr:revisionPtr revIDLastSave="0" documentId="8_{74D4339B-7879-4DD6-AFF9-AA8BC35293F9}" xr6:coauthVersionLast="47" xr6:coauthVersionMax="47" xr10:uidLastSave="{00000000-0000-0000-0000-000000000000}"/>
  <bookViews>
    <workbookView xWindow="-110" yWindow="-110" windowWidth="38620" windowHeight="21220" activeTab="1" xr2:uid="{00000000-000D-0000-FFFF-FFFF00000000}"/>
  </bookViews>
  <sheets>
    <sheet name="Instructions" sheetId="2" r:id="rId1"/>
    <sheet name="Mileage" sheetId="1" r:id="rId2"/>
    <sheet name="SPED Mileage" sheetId="8" r:id="rId3"/>
    <sheet name="Intradistrict Mileage" sheetId="5" r:id="rId4"/>
    <sheet name="Sheet2" sheetId="6" state="hidden" r:id="rId5"/>
    <sheet name="Example" sheetId="9" r:id="rId6"/>
  </sheets>
  <definedNames>
    <definedName name="_xlnm.Print_Area" localSheetId="5">Example!$A$1:$J$48</definedName>
    <definedName name="_xlnm.Print_Area" localSheetId="0">Instructions!$A$1:$A$40</definedName>
    <definedName name="_xlnm.Print_Area" localSheetId="1">Mileage!$A$1:$J$50</definedName>
    <definedName name="_xlnm.Print_Area" localSheetId="2">'SPED Mileage'!$A$1:$L$50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6" l="1"/>
  <c r="E22" i="6"/>
  <c r="E21" i="6"/>
  <c r="E20" i="6"/>
  <c r="D18" i="6"/>
  <c r="C22" i="6"/>
  <c r="C21" i="6"/>
  <c r="C18" i="6"/>
  <c r="B21" i="6"/>
  <c r="B20" i="6"/>
  <c r="B19" i="6"/>
  <c r="B17" i="6"/>
  <c r="I21" i="6"/>
  <c r="H22" i="6" s="1"/>
  <c r="I20" i="6"/>
  <c r="G22" i="6" s="1"/>
  <c r="H20" i="6"/>
  <c r="H19" i="6"/>
  <c r="F21" i="6" s="1"/>
  <c r="I19" i="6"/>
  <c r="F22" i="6" s="1"/>
  <c r="G19" i="6"/>
  <c r="F20" i="6" s="1"/>
  <c r="G18" i="6"/>
  <c r="H18" i="6"/>
  <c r="I18" i="6"/>
  <c r="F18" i="6"/>
  <c r="E19" i="6" s="1"/>
  <c r="F17" i="6"/>
  <c r="D19" i="6" s="1"/>
  <c r="G17" i="6"/>
  <c r="D20" i="6" s="1"/>
  <c r="H17" i="6"/>
  <c r="D21" i="6" s="1"/>
  <c r="I17" i="6"/>
  <c r="D22" i="6" s="1"/>
  <c r="E17" i="6"/>
  <c r="E16" i="6"/>
  <c r="F16" i="6"/>
  <c r="C19" i="6" s="1"/>
  <c r="G16" i="6"/>
  <c r="C20" i="6" s="1"/>
  <c r="H16" i="6"/>
  <c r="I16" i="6"/>
  <c r="D16" i="6"/>
  <c r="C17" i="6" s="1"/>
  <c r="B16" i="6"/>
  <c r="D15" i="6"/>
  <c r="E15" i="6"/>
  <c r="B18" i="6" s="1"/>
  <c r="F15" i="6"/>
  <c r="G15" i="6"/>
  <c r="H15" i="6"/>
  <c r="I15" i="6"/>
  <c r="B22" i="6" s="1"/>
  <c r="C15" i="6"/>
  <c r="G22" i="5" l="1"/>
  <c r="G20" i="5"/>
  <c r="G19" i="5"/>
  <c r="G18" i="5"/>
  <c r="G21" i="5"/>
  <c r="H41" i="8" l="1"/>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K40" i="8"/>
  <c r="G40" i="8"/>
  <c r="K39" i="8"/>
  <c r="G39" i="8"/>
  <c r="K38" i="8"/>
  <c r="G38" i="8"/>
  <c r="K37" i="8"/>
  <c r="G37" i="8"/>
  <c r="K36" i="8"/>
  <c r="G36" i="8"/>
  <c r="K35" i="8"/>
  <c r="G35" i="8"/>
  <c r="K34" i="8"/>
  <c r="G34" i="8"/>
  <c r="G33" i="8"/>
  <c r="K33" i="8" s="1"/>
  <c r="K32" i="8"/>
  <c r="G32" i="8"/>
  <c r="K31" i="8"/>
  <c r="G31" i="8"/>
  <c r="K30" i="8"/>
  <c r="G30" i="8"/>
  <c r="K29" i="8"/>
  <c r="G29" i="8"/>
  <c r="K28" i="8"/>
  <c r="G28" i="8"/>
  <c r="K27" i="8"/>
  <c r="G27" i="8"/>
  <c r="K26" i="8"/>
  <c r="G26" i="8"/>
  <c r="K25" i="8"/>
  <c r="G25" i="8"/>
  <c r="K24" i="8"/>
  <c r="G24" i="8"/>
  <c r="K23" i="8"/>
  <c r="G23" i="8"/>
  <c r="K22" i="8"/>
  <c r="G22" i="8"/>
  <c r="K21" i="8"/>
  <c r="G21" i="8"/>
  <c r="K20" i="8"/>
  <c r="G20" i="8"/>
  <c r="K19" i="8"/>
  <c r="G19" i="8"/>
  <c r="K18" i="8"/>
  <c r="G18" i="8"/>
  <c r="K17" i="8"/>
  <c r="G17" i="8"/>
  <c r="K16" i="8"/>
  <c r="G16" i="8"/>
  <c r="K15" i="8"/>
  <c r="G15" i="8"/>
  <c r="K14" i="8"/>
  <c r="G14" i="8"/>
  <c r="K13" i="8"/>
  <c r="G13" i="8"/>
  <c r="K12" i="8"/>
  <c r="G12" i="8"/>
  <c r="G11" i="8"/>
  <c r="L11" i="8" s="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I39" i="9"/>
  <c r="G41" i="1"/>
  <c r="I41" i="1"/>
  <c r="G10" i="9"/>
  <c r="G39" i="9"/>
  <c r="F38" i="9"/>
  <c r="J38" i="9" s="1"/>
  <c r="F37" i="9"/>
  <c r="J37" i="9" s="1"/>
  <c r="F36" i="9"/>
  <c r="J36" i="9" s="1"/>
  <c r="F35" i="9"/>
  <c r="J35" i="9" s="1"/>
  <c r="F34" i="9"/>
  <c r="J34" i="9" s="1"/>
  <c r="F33" i="9"/>
  <c r="J33" i="9" s="1"/>
  <c r="F32" i="9"/>
  <c r="J32" i="9" s="1"/>
  <c r="F31" i="9"/>
  <c r="J31" i="9" s="1"/>
  <c r="F30" i="9"/>
  <c r="J30" i="9" s="1"/>
  <c r="F29" i="9"/>
  <c r="J29" i="9" s="1"/>
  <c r="F28" i="9"/>
  <c r="J28" i="9" s="1"/>
  <c r="F27" i="9"/>
  <c r="J27" i="9" s="1"/>
  <c r="F26" i="9"/>
  <c r="J26" i="9" s="1"/>
  <c r="F25" i="9"/>
  <c r="J25" i="9" s="1"/>
  <c r="F24" i="9"/>
  <c r="J24" i="9" s="1"/>
  <c r="F23" i="9"/>
  <c r="J23" i="9" s="1"/>
  <c r="F22" i="9"/>
  <c r="J22" i="9" s="1"/>
  <c r="F21" i="9"/>
  <c r="J21" i="9" s="1"/>
  <c r="F20" i="9"/>
  <c r="J20" i="9" s="1"/>
  <c r="F19" i="9"/>
  <c r="J19" i="9" s="1"/>
  <c r="F18" i="9"/>
  <c r="J18" i="9" s="1"/>
  <c r="F17" i="9"/>
  <c r="J17" i="9" s="1"/>
  <c r="F16" i="9"/>
  <c r="J16" i="9" s="1"/>
  <c r="F15" i="9"/>
  <c r="J15" i="9" s="1"/>
  <c r="F14" i="9"/>
  <c r="J14" i="9" s="1"/>
  <c r="F13" i="9"/>
  <c r="J13" i="9" s="1"/>
  <c r="F12" i="9"/>
  <c r="J12" i="9" s="1"/>
  <c r="F11" i="9"/>
  <c r="J11" i="9" s="1"/>
  <c r="F10" i="9"/>
  <c r="J10" i="9" s="1"/>
  <c r="F9" i="9"/>
  <c r="J9" i="9" s="1"/>
  <c r="L41" i="8" l="1"/>
  <c r="J39" i="9"/>
  <c r="F39" i="9"/>
  <c r="K11" i="8"/>
  <c r="K41" i="8" s="1"/>
  <c r="J41" i="8"/>
  <c r="J22" i="1"/>
  <c r="J21" i="1"/>
  <c r="J20" i="1"/>
  <c r="J19" i="1"/>
  <c r="J18" i="1"/>
  <c r="J17" i="1"/>
  <c r="J16" i="1"/>
  <c r="J40" i="1"/>
  <c r="J39" i="1"/>
  <c r="J38" i="1"/>
  <c r="J36" i="1"/>
  <c r="J35" i="1"/>
  <c r="J34" i="1"/>
  <c r="J33" i="1"/>
  <c r="J32" i="1"/>
  <c r="J31" i="1"/>
  <c r="J30" i="1"/>
  <c r="J29" i="1"/>
  <c r="J28" i="1"/>
  <c r="J27" i="1"/>
  <c r="J26" i="1"/>
  <c r="J25" i="1"/>
  <c r="J24" i="1"/>
  <c r="J23" i="1"/>
  <c r="J15" i="1"/>
  <c r="J14" i="1"/>
  <c r="J13" i="1"/>
  <c r="J12" i="1"/>
  <c r="J11" i="1"/>
  <c r="J37" i="1"/>
  <c r="J41" i="1" l="1"/>
  <c r="G41" i="8"/>
  <c r="F41" i="1"/>
  <c r="H24" i="5"/>
  <c r="H23" i="5"/>
  <c r="G23" i="5"/>
  <c r="H22" i="5"/>
  <c r="F22" i="5"/>
  <c r="H21" i="5"/>
  <c r="F21" i="5"/>
  <c r="E21" i="5"/>
  <c r="H20" i="5"/>
  <c r="F20" i="5"/>
  <c r="E20" i="5"/>
  <c r="D20" i="5"/>
  <c r="H19" i="5"/>
  <c r="F19" i="5"/>
  <c r="E19" i="5"/>
  <c r="D19" i="5"/>
  <c r="C19" i="5"/>
  <c r="H18" i="5"/>
  <c r="F18" i="5"/>
  <c r="E18" i="5"/>
  <c r="D18" i="5"/>
  <c r="C18" i="5"/>
  <c r="B1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 MERTESDORF</author>
  </authors>
  <commentList>
    <comment ref="J2" authorId="0" shapeId="0" xr:uid="{00000000-0006-0000-0100-000001000000}">
      <text>
        <r>
          <rPr>
            <b/>
            <sz val="12"/>
            <color indexed="81"/>
            <rFont val="Calibri"/>
            <family val="2"/>
            <scheme val="minor"/>
          </rPr>
          <t>VAL MERTESDORF:</t>
        </r>
        <r>
          <rPr>
            <sz val="12"/>
            <color indexed="81"/>
            <rFont val="Calibri"/>
            <family val="2"/>
            <scheme val="minor"/>
          </rPr>
          <t xml:space="preserve">
1) Enter Name, Position and School Bldg in cells B3-B5
2) Enter the date the travel occurred
3) Select From/To site from drop down list - intra district mileage will calculate automatically
4) Select Other in the From/To if traveling to a location other than a school bldg
5) Select Yes if this was a roundtrip or No if it was a one way trip
6) Please enter the purpose of your travel. Please include as much detail as possible. If you selected Other, please include the destination as well.
7) Enter Other miles in column F, including round trip if applicable
8) Add parking fee in column H if applicable, an itemized receipt will be required for reimbursement
9)Total will calculate automatically
10) Please sign, date and submit to your supervisor for approval and payment.
</t>
        </r>
        <r>
          <rPr>
            <b/>
            <sz val="12"/>
            <color indexed="81"/>
            <rFont val="Calibri"/>
            <family val="2"/>
            <scheme val="minor"/>
          </rPr>
          <t>Note:
Only accurate and complete forms will be processed. Please provide as much detail as possible. Thank you!</t>
        </r>
      </text>
    </comment>
    <comment ref="B10" authorId="0" shapeId="0" xr:uid="{00000000-0006-0000-0100-00000200000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C10" authorId="0" shapeId="0" xr:uid="{00000000-0006-0000-0100-00000300000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E10" authorId="0" shapeId="0" xr:uid="{00000000-0006-0000-0100-000004000000}">
      <text>
        <r>
          <rPr>
            <b/>
            <sz val="9"/>
            <color indexed="81"/>
            <rFont val="Tahoma"/>
            <family val="2"/>
          </rPr>
          <t>VAL MERTESDORF:</t>
        </r>
        <r>
          <rPr>
            <sz val="9"/>
            <color indexed="81"/>
            <rFont val="Tahoma"/>
            <family val="2"/>
          </rPr>
          <t xml:space="preserve">
Please include the reason why travel was necessary. If you chose "other" please include the location you traveled as well.</t>
        </r>
      </text>
    </comment>
    <comment ref="F10" authorId="0" shapeId="0" xr:uid="{00000000-0006-0000-0100-000005000000}">
      <text>
        <r>
          <rPr>
            <b/>
            <sz val="9"/>
            <color indexed="81"/>
            <rFont val="Tahoma"/>
            <family val="2"/>
          </rPr>
          <t>VAL MERTESDORF:</t>
        </r>
        <r>
          <rPr>
            <sz val="9"/>
            <color indexed="81"/>
            <rFont val="Tahoma"/>
            <family val="2"/>
          </rPr>
          <t xml:space="preserve">
Date must be entered for intra district miles to calculate automatically
</t>
        </r>
      </text>
    </comment>
    <comment ref="I10" authorId="0" shapeId="0" xr:uid="{00000000-0006-0000-0100-000006000000}">
      <text>
        <r>
          <rPr>
            <b/>
            <sz val="9"/>
            <color indexed="81"/>
            <rFont val="Tahoma"/>
            <family val="2"/>
          </rPr>
          <t>VAL MERTESDORF:</t>
        </r>
        <r>
          <rPr>
            <sz val="9"/>
            <color indexed="81"/>
            <rFont val="Tahoma"/>
            <family val="2"/>
          </rPr>
          <t xml:space="preserve">
Receipt must be attached to receive payment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 MERTESDORF</author>
  </authors>
  <commentList>
    <comment ref="L2" authorId="0" shapeId="0" xr:uid="{00000000-0006-0000-0200-000001000000}">
      <text>
        <r>
          <rPr>
            <b/>
            <sz val="11"/>
            <color indexed="81"/>
            <rFont val="Calibri"/>
            <family val="2"/>
            <scheme val="minor"/>
          </rPr>
          <t>VAL MERTESDORF:</t>
        </r>
        <r>
          <rPr>
            <sz val="11"/>
            <color indexed="81"/>
            <rFont val="Calibri"/>
            <family val="2"/>
            <scheme val="minor"/>
          </rPr>
          <t xml:space="preserve">
1) Enter Name, Position and School Building in cells B3-B5
2) Enter the date of travel
3) Choose From/To site from drop down list - mileage will calculate automatically
4) Choose "Other" in the From/To if traveling to a location other than a school building. 
5) Select Yes if this was roundtrip or No if it was a one way trip
6) Please enter the purpose of your travel. Please include as much detail as possible. If you selected Other, please include the destination as well.
7) If the purpose of the travel was special ed related select yes, otherwise select no
5)Enter "Other" miles in column F, including roundtrip if applicable
6) Add parking fee in column H if applicable. An itemized receipt will be required for reimbursement.
7) Total will calculate automatically
8) Please sign and date, provide to your Supervisor for approval
</t>
        </r>
        <r>
          <rPr>
            <b/>
            <sz val="11"/>
            <color indexed="81"/>
            <rFont val="Calibri"/>
            <family val="2"/>
            <scheme val="minor"/>
          </rPr>
          <t>Notes:
Only accurate and complete forms will be processed. Please include as much detail as possible. Thank you!</t>
        </r>
        <r>
          <rPr>
            <sz val="11"/>
            <color indexed="81"/>
            <rFont val="Calibri"/>
            <family val="2"/>
            <scheme val="minor"/>
          </rPr>
          <t xml:space="preserve">
</t>
        </r>
      </text>
    </comment>
    <comment ref="B10" authorId="0" shapeId="0" xr:uid="{00000000-0006-0000-0200-00000200000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C10" authorId="0" shapeId="0" xr:uid="{00000000-0006-0000-0200-00000300000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E10" authorId="0" shapeId="0" xr:uid="{00000000-0006-0000-0200-000004000000}">
      <text>
        <r>
          <rPr>
            <b/>
            <sz val="9"/>
            <color indexed="81"/>
            <rFont val="Tahoma"/>
            <family val="2"/>
          </rPr>
          <t>VAL MERTESDORF:</t>
        </r>
        <r>
          <rPr>
            <sz val="9"/>
            <color indexed="81"/>
            <rFont val="Tahoma"/>
            <family val="2"/>
          </rPr>
          <t xml:space="preserve">
Please include the reason why travel was necessary. If you chose "other" please include the location you traveled as well.</t>
        </r>
      </text>
    </comment>
    <comment ref="G10" authorId="0" shapeId="0" xr:uid="{00000000-0006-0000-0200-000005000000}">
      <text>
        <r>
          <rPr>
            <b/>
            <sz val="9"/>
            <color indexed="81"/>
            <rFont val="Tahoma"/>
            <family val="2"/>
          </rPr>
          <t>VAL MERTESDORF:</t>
        </r>
        <r>
          <rPr>
            <sz val="9"/>
            <color indexed="81"/>
            <rFont val="Tahoma"/>
            <family val="2"/>
          </rPr>
          <t xml:space="preserve">
Date must be entered for intra district miles to calculate automatically
</t>
        </r>
      </text>
    </comment>
    <comment ref="H10" authorId="0" shapeId="0" xr:uid="{00000000-0006-0000-0200-000006000000}">
      <text>
        <r>
          <rPr>
            <b/>
            <sz val="9"/>
            <color indexed="81"/>
            <rFont val="Tahoma"/>
            <family val="2"/>
          </rPr>
          <t>VAL MERTESDORF:</t>
        </r>
        <r>
          <rPr>
            <sz val="9"/>
            <color indexed="81"/>
            <rFont val="Tahoma"/>
            <family val="2"/>
          </rPr>
          <t xml:space="preserve">
Please include the roundtrip mileage if applicable</t>
        </r>
      </text>
    </comment>
    <comment ref="J10" authorId="0" shapeId="0" xr:uid="{00000000-0006-0000-0200-000007000000}">
      <text>
        <r>
          <rPr>
            <b/>
            <sz val="9"/>
            <color indexed="81"/>
            <rFont val="Tahoma"/>
            <family val="2"/>
          </rPr>
          <t>VAL MERTESDORF:</t>
        </r>
        <r>
          <rPr>
            <sz val="9"/>
            <color indexed="81"/>
            <rFont val="Tahoma"/>
            <family val="2"/>
          </rPr>
          <t xml:space="preserve">
Receipt must be attached to receive payment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VAL MERTESDORF</author>
  </authors>
  <commentList>
    <comment ref="J2" authorId="0" shapeId="0" xr:uid="{00000000-0006-0000-0500-000001000000}">
      <text>
        <r>
          <rPr>
            <b/>
            <sz val="9"/>
            <color indexed="81"/>
            <rFont val="Tahoma"/>
            <family val="2"/>
          </rPr>
          <t>VAL MERTESDORF:</t>
        </r>
        <r>
          <rPr>
            <sz val="9"/>
            <color indexed="81"/>
            <rFont val="Tahoma"/>
            <family val="2"/>
          </rPr>
          <t xml:space="preserve">
1) Enter Name, Position and School Building in cells B3-B5
2) Enter the date of travel
3) Choose From/To site from drop down list - mileage will calculate automatcially
4) Choose "Other" in the From/To if traveling to a location other than a school building. 
5)Enter "Other" miles in column F
6) Add parking fee in column H if applicable
7) Total will calculate automatically
8) Please sign and date, provide to your Supervisor for approval
Notes:
Any forms with missing, inaccurate or incomplete information will be returned at the discretion of the business office.
</t>
        </r>
      </text>
    </comment>
    <comment ref="B8" authorId="0" shapeId="0" xr:uid="{00000000-0006-0000-0500-00000200000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C8" authorId="0" shapeId="0" xr:uid="{00000000-0006-0000-0500-00000300000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F8" authorId="0" shapeId="0" xr:uid="{00000000-0006-0000-0500-000004000000}">
      <text>
        <r>
          <rPr>
            <b/>
            <sz val="9"/>
            <color indexed="81"/>
            <rFont val="Tahoma"/>
            <family val="2"/>
          </rPr>
          <t>VAL MERTESDORF:</t>
        </r>
        <r>
          <rPr>
            <sz val="9"/>
            <color indexed="81"/>
            <rFont val="Tahoma"/>
            <family val="2"/>
          </rPr>
          <t xml:space="preserve">
Date must be entered for intra district miles to calculate automatically
</t>
        </r>
      </text>
    </comment>
    <comment ref="I8" authorId="0" shapeId="0" xr:uid="{00000000-0006-0000-0500-000005000000}">
      <text>
        <r>
          <rPr>
            <b/>
            <sz val="9"/>
            <color indexed="81"/>
            <rFont val="Tahoma"/>
            <family val="2"/>
          </rPr>
          <t>VAL MERTESDORF:</t>
        </r>
        <r>
          <rPr>
            <sz val="9"/>
            <color indexed="81"/>
            <rFont val="Tahoma"/>
            <family val="2"/>
          </rPr>
          <t xml:space="preserve">
Receipt must be attached to receive payment</t>
        </r>
      </text>
    </comment>
  </commentList>
</comments>
</file>

<file path=xl/sharedStrings.xml><?xml version="1.0" encoding="utf-8"?>
<sst xmlns="http://schemas.openxmlformats.org/spreadsheetml/2006/main" count="230" uniqueCount="81">
  <si>
    <t>Date</t>
  </si>
  <si>
    <t>From</t>
  </si>
  <si>
    <t>To</t>
  </si>
  <si>
    <t>Miles</t>
  </si>
  <si>
    <t>Rate</t>
  </si>
  <si>
    <t>Purpose</t>
  </si>
  <si>
    <t>Total</t>
  </si>
  <si>
    <t>MILEAGE REIMBURSEMENT FORM</t>
  </si>
  <si>
    <t>DIRECTIONS</t>
  </si>
  <si>
    <t>NAME:</t>
  </si>
  <si>
    <t>POSITION:</t>
  </si>
  <si>
    <t>SCHOOL:</t>
  </si>
  <si>
    <t>Intradistrict Mileage Chart</t>
  </si>
  <si>
    <t>DISTANCE</t>
  </si>
  <si>
    <t>BW</t>
  </si>
  <si>
    <t>MS</t>
  </si>
  <si>
    <t>SB</t>
  </si>
  <si>
    <t>LF</t>
  </si>
  <si>
    <t>GVP</t>
  </si>
  <si>
    <t>SHOP</t>
  </si>
  <si>
    <t>HS</t>
  </si>
  <si>
    <t>AMOUNT</t>
  </si>
  <si>
    <t>Parking</t>
  </si>
  <si>
    <t>TOTALS</t>
  </si>
  <si>
    <t>Employee Signature:</t>
  </si>
  <si>
    <t>Supervisor Signature:</t>
  </si>
  <si>
    <t>(I declare under the penalties of perjury that this account, claim  or demand is just and true and that no part of it has been paid)</t>
  </si>
  <si>
    <t>Date:</t>
  </si>
  <si>
    <t>Account Codes:</t>
  </si>
  <si>
    <t>$</t>
  </si>
  <si>
    <t>Other</t>
  </si>
  <si>
    <t>OTHER</t>
  </si>
  <si>
    <t>1) Enter Name, Position and School Building in cells B3-B5</t>
  </si>
  <si>
    <t>2) Enter the date of travel</t>
  </si>
  <si>
    <t xml:space="preserve">4) Choose "Other" in the From/To if traveling to a location other than a school building. </t>
  </si>
  <si>
    <t>Notes:</t>
  </si>
  <si>
    <t>MILEAGE REIMBURSEMENT FORM - SPECIAL EDUCATION</t>
  </si>
  <si>
    <t>Roundtrip</t>
  </si>
  <si>
    <t>Yes</t>
  </si>
  <si>
    <t>No</t>
  </si>
  <si>
    <t>SPED</t>
  </si>
  <si>
    <t>Total Sped</t>
  </si>
  <si>
    <t>Total Non-Sped</t>
  </si>
  <si>
    <t>PLC Meeting</t>
  </si>
  <si>
    <t>Cognitive Coaching Training at Earle Brown Heritage Center, Brooklyn Center</t>
  </si>
  <si>
    <t>Susie Smith</t>
  </si>
  <si>
    <t>English Teacher</t>
  </si>
  <si>
    <t>2) Any columns highlighted in gray are not for data entry</t>
  </si>
  <si>
    <t>Northfield Public Schools</t>
  </si>
  <si>
    <t>Mileage Form Instructions</t>
  </si>
  <si>
    <t>Mileage</t>
  </si>
  <si>
    <t>SPED Mileage</t>
  </si>
  <si>
    <t>3) Choose From/To site from drop down list - mileage will calculate automatically</t>
  </si>
  <si>
    <t>5) Select Yes if this was a roundtrip or No if it was a one way trip</t>
  </si>
  <si>
    <t>6) Please enter the purpose of your travel. Please include as much detail as possible. If you selected "other", please include the destination as well.</t>
  </si>
  <si>
    <t>8) Add parking fee in column H if applicable, an itemized receipt will be required for reimbursement</t>
  </si>
  <si>
    <t>9) Total will calculate automatically</t>
  </si>
  <si>
    <t>10) Please sign and date, provide to your Supervisor for approval</t>
  </si>
  <si>
    <t>7) If the purpose of the travel was special ed related select yes, otherwise select no</t>
  </si>
  <si>
    <t>9) Add parking fee in column H if applicable, an itemized receipt will be required for reimbursement</t>
  </si>
  <si>
    <t>10) Total will calculate automatically</t>
  </si>
  <si>
    <t>11) Please sign and date, provide to your Supervisor for approval</t>
  </si>
  <si>
    <t>1) Any forms with missing, inaccurate or incomplete information will be returned at the discretion of the finance department</t>
  </si>
  <si>
    <r>
      <rPr>
        <b/>
        <sz val="11"/>
        <color theme="1"/>
        <rFont val="Calibri"/>
        <family val="2"/>
        <scheme val="minor"/>
      </rPr>
      <t>Purpose:</t>
    </r>
    <r>
      <rPr>
        <sz val="11"/>
        <color theme="1"/>
        <rFont val="Calibri"/>
        <family val="2"/>
        <scheme val="minor"/>
      </rPr>
      <t xml:space="preserve"> The purpose of this form is to provide reimbursement for travel and related expenses that were necessary and reasonable in the course of your professional duties. </t>
    </r>
  </si>
  <si>
    <t>Questions:</t>
  </si>
  <si>
    <t>If you have any questions or comments regarding this form please contact the finance department.</t>
  </si>
  <si>
    <t>3) Select From/To site from drop down list - mileage will calculate automatically</t>
  </si>
  <si>
    <t xml:space="preserve">4) Select "Other" in the From/To if traveling to a location other than a school building. </t>
  </si>
  <si>
    <t>7) Enter "Other" miles in column F, including roundtrip if applicable</t>
  </si>
  <si>
    <t>3) All employee reimbursements are included on the next available paycheck</t>
  </si>
  <si>
    <t>8) Enter "Other" miles in column F, including roundtrip if applicable</t>
  </si>
  <si>
    <t>SCHOOL/DEPT:</t>
  </si>
  <si>
    <t xml:space="preserve">     - Lisa Bethke | Accounts Payable | 507.663.0626 | lbethke@northfieldschools.org</t>
  </si>
  <si>
    <t xml:space="preserve">     - Val Mertesdorf | Director of Finance | 507.663.0620 | vmertesdorf@northfieldschools.org</t>
  </si>
  <si>
    <t>Purpose &amp; Destination (Off campus only)</t>
  </si>
  <si>
    <t>Purpose &amp; Destination(off campus only)</t>
  </si>
  <si>
    <t>NCEC</t>
  </si>
  <si>
    <t>SC</t>
  </si>
  <si>
    <t>DO/ALC</t>
  </si>
  <si>
    <t>Updated: 1/27/25</t>
  </si>
  <si>
    <t xml:space="preserve">     - Jordan Streiff | Special Education | 507.645.3410 | jstreiff@northfieldschools.org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</si>
</sst>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0_);_(&quot;$&quot;* \(#,##0.000\);_(&quot;$&quot;* &quot;-&quot;??_);_(@_)"/>
    <numFmt numFmtId="165" formatCode="0.0"/>
    <numFmt numFmtId="166" formatCode="_(* #,##0.0_);_(* \(#,##0.0\);_(* &quot;-&quot;?_);_(@_)"/>
  </numFmts>
  <fonts count="18" x14ac:knownFonts="1">
    <font>
      <sz val="11"/>
      <color theme="1"/>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
      <sz val="10"/>
      <name val="Arial"/>
      <family val="2"/>
    </font>
    <font>
      <b/>
      <sz val="12"/>
      <name val="Arial"/>
      <family val="2"/>
    </font>
    <font>
      <b/>
      <sz val="9"/>
      <color theme="1"/>
      <name val="Calibri"/>
      <family val="2"/>
      <scheme val="minor"/>
    </font>
    <font>
      <b/>
      <sz val="8"/>
      <color theme="1"/>
      <name val="Calibri"/>
      <family val="2"/>
      <scheme val="minor"/>
    </font>
    <font>
      <sz val="11"/>
      <color rgb="FF000000"/>
      <name val="Calibri"/>
      <family val="2"/>
      <scheme val="minor"/>
    </font>
    <font>
      <sz val="9"/>
      <color indexed="81"/>
      <name val="Tahoma"/>
      <family val="2"/>
    </font>
    <font>
      <b/>
      <sz val="9"/>
      <color indexed="81"/>
      <name val="Tahoma"/>
      <family val="2"/>
    </font>
    <font>
      <b/>
      <u/>
      <sz val="11"/>
      <color theme="1"/>
      <name val="Calibri"/>
      <family val="2"/>
      <scheme val="minor"/>
    </font>
    <font>
      <b/>
      <sz val="11"/>
      <color indexed="81"/>
      <name val="Calibri"/>
      <family val="2"/>
      <scheme val="minor"/>
    </font>
    <font>
      <sz val="11"/>
      <color indexed="81"/>
      <name val="Calibri"/>
      <family val="2"/>
      <scheme val="minor"/>
    </font>
    <font>
      <b/>
      <sz val="12"/>
      <color indexed="81"/>
      <name val="Calibri"/>
      <family val="2"/>
      <scheme val="minor"/>
    </font>
    <font>
      <sz val="12"/>
      <color indexed="81"/>
      <name val="Calibri"/>
      <family val="2"/>
      <scheme val="minor"/>
    </font>
    <font>
      <b/>
      <sz val="12"/>
      <name val="Calibri"/>
      <family val="2"/>
      <scheme val="minor"/>
    </font>
    <font>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indexed="13"/>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4" fillId="0" borderId="0"/>
    <xf numFmtId="44" fontId="4" fillId="0" borderId="0" applyFont="0" applyFill="0" applyBorder="0" applyAlignment="0" applyProtection="0"/>
    <xf numFmtId="43" fontId="4" fillId="0" borderId="0" applyFont="0" applyFill="0" applyBorder="0" applyAlignment="0" applyProtection="0"/>
  </cellStyleXfs>
  <cellXfs count="73">
    <xf numFmtId="0" fontId="0" fillId="0" borderId="0" xfId="0"/>
    <xf numFmtId="0" fontId="1" fillId="0" borderId="1" xfId="0" applyFont="1" applyBorder="1" applyAlignment="1">
      <alignment horizontal="center"/>
    </xf>
    <xf numFmtId="44" fontId="0" fillId="0" borderId="0" xfId="0" applyNumberFormat="1"/>
    <xf numFmtId="164" fontId="0" fillId="0" borderId="0" xfId="0" applyNumberFormat="1"/>
    <xf numFmtId="0" fontId="1" fillId="0" borderId="0" xfId="0" applyFont="1" applyAlignment="1">
      <alignment horizontal="right"/>
    </xf>
    <xf numFmtId="0" fontId="3" fillId="0" borderId="0" xfId="0" applyFont="1" applyAlignment="1">
      <alignment horizontal="center"/>
    </xf>
    <xf numFmtId="0" fontId="0" fillId="0" borderId="0" xfId="0" applyBorder="1" applyAlignment="1">
      <alignment horizontal="center"/>
    </xf>
    <xf numFmtId="0" fontId="4" fillId="0" borderId="0" xfId="1"/>
    <xf numFmtId="0" fontId="5" fillId="3" borderId="4" xfId="1" applyFont="1" applyFill="1" applyBorder="1" applyAlignment="1">
      <alignment horizontal="center"/>
    </xf>
    <xf numFmtId="0" fontId="5" fillId="3" borderId="4" xfId="1" applyFont="1" applyFill="1" applyBorder="1" applyAlignment="1">
      <alignment horizontal="center" wrapText="1"/>
    </xf>
    <xf numFmtId="44" fontId="1" fillId="0" borderId="0" xfId="0" applyNumberFormat="1" applyFont="1"/>
    <xf numFmtId="0" fontId="0" fillId="0" borderId="4" xfId="0" applyBorder="1"/>
    <xf numFmtId="44" fontId="0" fillId="0" borderId="4" xfId="0" applyNumberFormat="1" applyBorder="1"/>
    <xf numFmtId="0" fontId="1" fillId="0" borderId="0" xfId="0" applyFont="1"/>
    <xf numFmtId="44" fontId="1" fillId="0" borderId="0" xfId="0" applyNumberFormat="1" applyFont="1" applyAlignment="1">
      <alignment horizontal="right"/>
    </xf>
    <xf numFmtId="0" fontId="7" fillId="0" borderId="0" xfId="0" applyFont="1"/>
    <xf numFmtId="14" fontId="0" fillId="0" borderId="4" xfId="0" applyNumberFormat="1" applyBorder="1"/>
    <xf numFmtId="44" fontId="1" fillId="0" borderId="0" xfId="0" applyNumberFormat="1" applyFont="1" applyBorder="1" applyAlignment="1">
      <alignment horizontal="right"/>
    </xf>
    <xf numFmtId="0" fontId="0" fillId="0" borderId="4" xfId="0" applyBorder="1" applyAlignment="1">
      <alignment horizontal="center"/>
    </xf>
    <xf numFmtId="166" fontId="0" fillId="0" borderId="0" xfId="0" applyNumberFormat="1"/>
    <xf numFmtId="43" fontId="8" fillId="0" borderId="4" xfId="0" applyNumberFormat="1" applyFont="1" applyBorder="1"/>
    <xf numFmtId="39" fontId="1" fillId="2" borderId="7" xfId="0" applyNumberFormat="1" applyFont="1" applyFill="1" applyBorder="1"/>
    <xf numFmtId="43" fontId="8" fillId="2" borderId="4" xfId="0" applyNumberFormat="1" applyFont="1" applyFill="1" applyBorder="1"/>
    <xf numFmtId="44" fontId="0" fillId="2" borderId="4" xfId="0" applyNumberFormat="1" applyFill="1" applyBorder="1"/>
    <xf numFmtId="44" fontId="1" fillId="2" borderId="7" xfId="0" applyNumberFormat="1" applyFont="1" applyFill="1" applyBorder="1"/>
    <xf numFmtId="44" fontId="1" fillId="0" borderId="0" xfId="0" applyNumberFormat="1" applyFont="1" applyBorder="1" applyAlignment="1">
      <alignment horizontal="center"/>
    </xf>
    <xf numFmtId="0" fontId="0" fillId="0" borderId="4" xfId="0" applyBorder="1" applyAlignment="1">
      <alignment wrapText="1"/>
    </xf>
    <xf numFmtId="0" fontId="1" fillId="0" borderId="0" xfId="0" applyFont="1" applyAlignment="1">
      <alignment wrapText="1"/>
    </xf>
    <xf numFmtId="0" fontId="0" fillId="0" borderId="0" xfId="0" applyAlignment="1">
      <alignment wrapText="1"/>
    </xf>
    <xf numFmtId="0" fontId="11" fillId="0" borderId="0" xfId="0" applyFont="1" applyAlignment="1">
      <alignment wrapText="1"/>
    </xf>
    <xf numFmtId="0" fontId="0" fillId="2" borderId="0" xfId="0" applyFill="1" applyAlignment="1">
      <alignment wrapText="1"/>
    </xf>
    <xf numFmtId="14" fontId="0" fillId="0" borderId="4" xfId="0" applyNumberFormat="1" applyBorder="1" applyProtection="1">
      <protection locked="0"/>
    </xf>
    <xf numFmtId="0" fontId="0" fillId="0" borderId="4" xfId="0" applyBorder="1" applyAlignment="1" applyProtection="1">
      <alignment horizontal="center"/>
      <protection locked="0"/>
    </xf>
    <xf numFmtId="0" fontId="0" fillId="0" borderId="4" xfId="0" applyBorder="1" applyProtection="1">
      <protection locked="0"/>
    </xf>
    <xf numFmtId="43" fontId="8" fillId="0" borderId="4" xfId="0" applyNumberFormat="1" applyFont="1" applyBorder="1" applyProtection="1">
      <protection locked="0"/>
    </xf>
    <xf numFmtId="44" fontId="0" fillId="0" borderId="4" xfId="0" applyNumberFormat="1" applyBorder="1" applyProtection="1">
      <protection locked="0"/>
    </xf>
    <xf numFmtId="0" fontId="16" fillId="0" borderId="3" xfId="1" applyFont="1" applyFill="1" applyBorder="1" applyAlignment="1">
      <alignment horizontal="center" wrapText="1"/>
    </xf>
    <xf numFmtId="0" fontId="16" fillId="3" borderId="4" xfId="1" applyFont="1" applyFill="1" applyBorder="1" applyAlignment="1">
      <alignment horizontal="center"/>
    </xf>
    <xf numFmtId="0" fontId="16" fillId="3" borderId="4" xfId="1" applyFont="1" applyFill="1" applyBorder="1" applyAlignment="1">
      <alignment horizontal="center" wrapText="1"/>
    </xf>
    <xf numFmtId="0" fontId="16" fillId="4" borderId="4" xfId="1" applyFont="1" applyFill="1" applyBorder="1" applyAlignment="1">
      <alignment horizontal="center"/>
    </xf>
    <xf numFmtId="165" fontId="17" fillId="0" borderId="5" xfId="1" applyNumberFormat="1" applyFont="1" applyBorder="1" applyAlignment="1">
      <alignment horizontal="center"/>
    </xf>
    <xf numFmtId="165" fontId="16" fillId="3" borderId="4" xfId="1" applyNumberFormat="1" applyFont="1" applyFill="1" applyBorder="1" applyAlignment="1">
      <alignment horizontal="center"/>
    </xf>
    <xf numFmtId="165" fontId="17" fillId="0" borderId="0" xfId="1" applyNumberFormat="1" applyFont="1" applyBorder="1" applyAlignment="1">
      <alignment horizontal="center"/>
    </xf>
    <xf numFmtId="0" fontId="16" fillId="4" borderId="6" xfId="1" applyFont="1" applyFill="1" applyBorder="1" applyAlignment="1">
      <alignment horizontal="center"/>
    </xf>
    <xf numFmtId="43" fontId="16" fillId="4" borderId="4" xfId="3" applyNumberFormat="1" applyFont="1" applyFill="1" applyBorder="1" applyAlignment="1">
      <alignment horizontal="center"/>
    </xf>
    <xf numFmtId="43" fontId="16" fillId="3" borderId="4" xfId="1" applyNumberFormat="1" applyFont="1" applyFill="1" applyBorder="1" applyAlignment="1">
      <alignment horizontal="center"/>
    </xf>
    <xf numFmtId="43" fontId="16" fillId="3" borderId="4" xfId="3" applyNumberFormat="1" applyFont="1" applyFill="1" applyBorder="1" applyAlignment="1">
      <alignment horizontal="center"/>
    </xf>
    <xf numFmtId="43" fontId="17" fillId="0" borderId="5" xfId="1" applyNumberFormat="1" applyFont="1" applyBorder="1" applyAlignment="1">
      <alignment horizontal="center"/>
    </xf>
    <xf numFmtId="43" fontId="16" fillId="4" borderId="4" xfId="1" applyNumberFormat="1" applyFont="1" applyFill="1" applyBorder="1" applyAlignment="1">
      <alignment horizontal="center"/>
    </xf>
    <xf numFmtId="43" fontId="17" fillId="0" borderId="0" xfId="1" applyNumberFormat="1" applyFont="1" applyBorder="1" applyAlignment="1">
      <alignment horizontal="center"/>
    </xf>
    <xf numFmtId="0" fontId="17" fillId="0" borderId="0" xfId="1" applyFont="1"/>
    <xf numFmtId="0" fontId="17" fillId="0" borderId="0" xfId="1" applyFont="1" applyAlignment="1">
      <alignment horizontal="center"/>
    </xf>
    <xf numFmtId="0" fontId="17" fillId="0" borderId="0" xfId="1" applyFont="1" applyAlignment="1"/>
    <xf numFmtId="14" fontId="17" fillId="0" borderId="0" xfId="1" applyNumberFormat="1" applyFont="1"/>
    <xf numFmtId="164" fontId="16" fillId="0" borderId="0" xfId="2" applyNumberFormat="1" applyFont="1" applyAlignment="1">
      <alignment horizontal="center"/>
    </xf>
    <xf numFmtId="0" fontId="16" fillId="0" borderId="0" xfId="1" applyFont="1"/>
    <xf numFmtId="0" fontId="0" fillId="0" borderId="4" xfId="0" applyBorder="1" applyAlignment="1" applyProtection="1">
      <alignment wrapText="1"/>
      <protection locked="0"/>
    </xf>
    <xf numFmtId="0" fontId="0" fillId="0" borderId="0" xfId="0" applyProtection="1">
      <protection locked="0"/>
    </xf>
    <xf numFmtId="165" fontId="16" fillId="4" borderId="4" xfId="1" applyNumberFormat="1" applyFont="1" applyFill="1" applyBorder="1" applyAlignment="1">
      <alignment horizontal="center"/>
    </xf>
    <xf numFmtId="165" fontId="16" fillId="0" borderId="5" xfId="1" applyNumberFormat="1" applyFont="1" applyBorder="1" applyAlignment="1">
      <alignment horizontal="center"/>
    </xf>
    <xf numFmtId="165" fontId="16" fillId="0" borderId="0" xfId="1" applyNumberFormat="1" applyFont="1" applyBorder="1" applyAlignment="1">
      <alignment horizontal="center"/>
    </xf>
    <xf numFmtId="164" fontId="0" fillId="2" borderId="4" xfId="0" applyNumberFormat="1" applyFill="1" applyBorder="1"/>
    <xf numFmtId="0" fontId="6" fillId="2" borderId="0" xfId="0" applyFont="1" applyFill="1" applyAlignment="1">
      <alignment horizontal="right"/>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44" fontId="1" fillId="0" borderId="1" xfId="0" applyNumberFormat="1" applyFont="1" applyBorder="1" applyAlignment="1" applyProtection="1">
      <alignment horizontal="center"/>
      <protection locked="0"/>
    </xf>
    <xf numFmtId="44" fontId="1" fillId="0" borderId="2" xfId="0" applyNumberFormat="1" applyFont="1" applyBorder="1" applyAlignment="1" applyProtection="1">
      <alignment horizontal="center"/>
      <protection locked="0"/>
    </xf>
    <xf numFmtId="0" fontId="2" fillId="2" borderId="0" xfId="0" applyFont="1" applyFill="1" applyAlignment="1">
      <alignment horizontal="center"/>
    </xf>
    <xf numFmtId="0" fontId="6" fillId="2" borderId="0" xfId="0" applyFont="1" applyFill="1" applyAlignment="1" applyProtection="1">
      <alignment horizontal="right"/>
      <protection locked="0"/>
    </xf>
    <xf numFmtId="0" fontId="0" fillId="0" borderId="1" xfId="0" applyBorder="1" applyAlignment="1">
      <alignment horizontal="center"/>
    </xf>
    <xf numFmtId="44" fontId="1" fillId="0" borderId="2" xfId="0" applyNumberFormat="1" applyFont="1" applyBorder="1" applyAlignment="1">
      <alignment horizontal="center"/>
    </xf>
    <xf numFmtId="44" fontId="1" fillId="0" borderId="1" xfId="0" applyNumberFormat="1" applyFont="1" applyBorder="1" applyAlignment="1">
      <alignment horizontal="center"/>
    </xf>
    <xf numFmtId="0" fontId="0" fillId="0" borderId="2" xfId="0" applyBorder="1" applyAlignment="1">
      <alignment horizontal="center"/>
    </xf>
  </cellXfs>
  <cellStyles count="4">
    <cellStyle name="Comma 2" xfId="3" xr:uid="{00000000-0005-0000-0000-000000000000}"/>
    <cellStyle name="Currency 2" xfId="2" xr:uid="{00000000-0005-0000-0000-000001000000}"/>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238837</xdr:colOff>
      <xdr:row>3</xdr:row>
      <xdr:rowOff>66674</xdr:rowOff>
    </xdr:from>
    <xdr:to>
      <xdr:col>8</xdr:col>
      <xdr:colOff>328257</xdr:colOff>
      <xdr:row>5</xdr:row>
      <xdr:rowOff>34924</xdr:rowOff>
    </xdr:to>
    <xdr:pic>
      <xdr:nvPicPr>
        <xdr:cNvPr id="2" name="Picture 1" descr="Northfield Schools logo-CMYK.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8268412" y="742949"/>
          <a:ext cx="2342082" cy="485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238837</xdr:colOff>
      <xdr:row>3</xdr:row>
      <xdr:rowOff>66674</xdr:rowOff>
    </xdr:from>
    <xdr:to>
      <xdr:col>9</xdr:col>
      <xdr:colOff>328257</xdr:colOff>
      <xdr:row>5</xdr:row>
      <xdr:rowOff>34924</xdr:rowOff>
    </xdr:to>
    <xdr:pic>
      <xdr:nvPicPr>
        <xdr:cNvPr id="2" name="Picture 1" descr="Northfield Schools logo-CMYK.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7725487" y="819149"/>
          <a:ext cx="2337320"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238837</xdr:colOff>
      <xdr:row>3</xdr:row>
      <xdr:rowOff>66674</xdr:rowOff>
    </xdr:from>
    <xdr:to>
      <xdr:col>8</xdr:col>
      <xdr:colOff>328257</xdr:colOff>
      <xdr:row>5</xdr:row>
      <xdr:rowOff>28574</xdr:rowOff>
    </xdr:to>
    <xdr:pic>
      <xdr:nvPicPr>
        <xdr:cNvPr id="2" name="Picture 1" descr="Northfield Schools logo-CMYK.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7725487" y="819149"/>
          <a:ext cx="2337320" cy="495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0"/>
  <sheetViews>
    <sheetView workbookViewId="0">
      <selection activeCell="A39" sqref="A39"/>
    </sheetView>
  </sheetViews>
  <sheetFormatPr defaultRowHeight="14.5" x14ac:dyDescent="0.35"/>
  <cols>
    <col min="1" max="1" width="99.7265625" style="28" customWidth="1"/>
  </cols>
  <sheetData>
    <row r="1" spans="1:1" x14ac:dyDescent="0.35">
      <c r="A1" s="27" t="s">
        <v>48</v>
      </c>
    </row>
    <row r="2" spans="1:1" x14ac:dyDescent="0.35">
      <c r="A2" s="27" t="s">
        <v>49</v>
      </c>
    </row>
    <row r="4" spans="1:1" ht="29" x14ac:dyDescent="0.35">
      <c r="A4" s="28" t="s">
        <v>63</v>
      </c>
    </row>
    <row r="6" spans="1:1" x14ac:dyDescent="0.35">
      <c r="A6" s="27" t="s">
        <v>35</v>
      </c>
    </row>
    <row r="7" spans="1:1" ht="29" x14ac:dyDescent="0.35">
      <c r="A7" s="28" t="s">
        <v>62</v>
      </c>
    </row>
    <row r="8" spans="1:1" x14ac:dyDescent="0.35">
      <c r="A8" s="30" t="s">
        <v>47</v>
      </c>
    </row>
    <row r="9" spans="1:1" x14ac:dyDescent="0.35">
      <c r="A9" s="28" t="s">
        <v>69</v>
      </c>
    </row>
    <row r="11" spans="1:1" x14ac:dyDescent="0.35">
      <c r="A11" s="29" t="s">
        <v>50</v>
      </c>
    </row>
    <row r="12" spans="1:1" x14ac:dyDescent="0.35">
      <c r="A12" s="28" t="s">
        <v>32</v>
      </c>
    </row>
    <row r="13" spans="1:1" x14ac:dyDescent="0.35">
      <c r="A13" s="28" t="s">
        <v>33</v>
      </c>
    </row>
    <row r="14" spans="1:1" x14ac:dyDescent="0.35">
      <c r="A14" s="28" t="s">
        <v>66</v>
      </c>
    </row>
    <row r="15" spans="1:1" x14ac:dyDescent="0.35">
      <c r="A15" s="28" t="s">
        <v>67</v>
      </c>
    </row>
    <row r="16" spans="1:1" x14ac:dyDescent="0.35">
      <c r="A16" s="28" t="s">
        <v>53</v>
      </c>
    </row>
    <row r="17" spans="1:1" ht="29" x14ac:dyDescent="0.35">
      <c r="A17" s="28" t="s">
        <v>54</v>
      </c>
    </row>
    <row r="18" spans="1:1" x14ac:dyDescent="0.35">
      <c r="A18" s="28" t="s">
        <v>68</v>
      </c>
    </row>
    <row r="19" spans="1:1" x14ac:dyDescent="0.35">
      <c r="A19" s="28" t="s">
        <v>55</v>
      </c>
    </row>
    <row r="20" spans="1:1" x14ac:dyDescent="0.35">
      <c r="A20" s="28" t="s">
        <v>56</v>
      </c>
    </row>
    <row r="21" spans="1:1" x14ac:dyDescent="0.35">
      <c r="A21" s="28" t="s">
        <v>57</v>
      </c>
    </row>
    <row r="23" spans="1:1" x14ac:dyDescent="0.35">
      <c r="A23" s="29" t="s">
        <v>51</v>
      </c>
    </row>
    <row r="24" spans="1:1" x14ac:dyDescent="0.35">
      <c r="A24" s="28" t="s">
        <v>32</v>
      </c>
    </row>
    <row r="25" spans="1:1" x14ac:dyDescent="0.35">
      <c r="A25" s="28" t="s">
        <v>33</v>
      </c>
    </row>
    <row r="26" spans="1:1" x14ac:dyDescent="0.35">
      <c r="A26" s="28" t="s">
        <v>52</v>
      </c>
    </row>
    <row r="27" spans="1:1" x14ac:dyDescent="0.35">
      <c r="A27" s="28" t="s">
        <v>34</v>
      </c>
    </row>
    <row r="28" spans="1:1" x14ac:dyDescent="0.35">
      <c r="A28" s="28" t="s">
        <v>53</v>
      </c>
    </row>
    <row r="29" spans="1:1" ht="29" x14ac:dyDescent="0.35">
      <c r="A29" s="28" t="s">
        <v>54</v>
      </c>
    </row>
    <row r="30" spans="1:1" x14ac:dyDescent="0.35">
      <c r="A30" s="28" t="s">
        <v>58</v>
      </c>
    </row>
    <row r="31" spans="1:1" x14ac:dyDescent="0.35">
      <c r="A31" s="28" t="s">
        <v>70</v>
      </c>
    </row>
    <row r="32" spans="1:1" x14ac:dyDescent="0.35">
      <c r="A32" s="28" t="s">
        <v>59</v>
      </c>
    </row>
    <row r="33" spans="1:1" x14ac:dyDescent="0.35">
      <c r="A33" s="28" t="s">
        <v>60</v>
      </c>
    </row>
    <row r="34" spans="1:1" x14ac:dyDescent="0.35">
      <c r="A34" s="28" t="s">
        <v>61</v>
      </c>
    </row>
    <row r="36" spans="1:1" x14ac:dyDescent="0.35">
      <c r="A36" s="27" t="s">
        <v>64</v>
      </c>
    </row>
    <row r="37" spans="1:1" x14ac:dyDescent="0.35">
      <c r="A37" s="28" t="s">
        <v>65</v>
      </c>
    </row>
    <row r="38" spans="1:1" x14ac:dyDescent="0.35">
      <c r="A38" s="28" t="s">
        <v>72</v>
      </c>
    </row>
    <row r="39" spans="1:1" x14ac:dyDescent="0.35">
      <c r="A39" s="28" t="s">
        <v>80</v>
      </c>
    </row>
    <row r="40" spans="1:1" x14ac:dyDescent="0.35">
      <c r="A40" s="28" t="s">
        <v>73</v>
      </c>
    </row>
  </sheetData>
  <sheetProtection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89"/>
  <sheetViews>
    <sheetView showGridLines="0" tabSelected="1" zoomScale="80" zoomScaleNormal="80" workbookViewId="0">
      <selection activeCell="B3" sqref="B3:C3"/>
    </sheetView>
  </sheetViews>
  <sheetFormatPr defaultRowHeight="14.5" x14ac:dyDescent="0.35"/>
  <cols>
    <col min="1" max="1" width="21.453125" customWidth="1"/>
    <col min="2" max="2" width="19.54296875" customWidth="1"/>
    <col min="3" max="3" width="16.26953125" customWidth="1"/>
    <col min="4" max="4" width="9.453125" customWidth="1"/>
    <col min="5" max="5" width="45.54296875" customWidth="1"/>
    <col min="6" max="7" width="12" customWidth="1"/>
    <col min="8" max="8" width="9.7265625" bestFit="1" customWidth="1"/>
    <col min="9" max="9" width="11.54296875" customWidth="1"/>
    <col min="10" max="10" width="15" customWidth="1"/>
  </cols>
  <sheetData>
    <row r="1" spans="1:10" ht="23.5" x14ac:dyDescent="0.55000000000000004">
      <c r="A1" s="67" t="s">
        <v>7</v>
      </c>
      <c r="B1" s="67"/>
      <c r="C1" s="67"/>
      <c r="D1" s="67"/>
      <c r="E1" s="67"/>
      <c r="F1" s="67"/>
      <c r="G1" s="67"/>
      <c r="H1" s="67"/>
      <c r="I1" s="67"/>
      <c r="J1" s="67"/>
    </row>
    <row r="2" spans="1:10" x14ac:dyDescent="0.35">
      <c r="J2" s="5" t="s">
        <v>8</v>
      </c>
    </row>
    <row r="3" spans="1:10" ht="21" customHeight="1" x14ac:dyDescent="0.35">
      <c r="A3" s="4" t="s">
        <v>9</v>
      </c>
      <c r="B3" s="63"/>
      <c r="C3" s="63"/>
      <c r="D3" s="6"/>
      <c r="E3" s="6"/>
    </row>
    <row r="4" spans="1:10" ht="21" customHeight="1" x14ac:dyDescent="0.35">
      <c r="A4" s="4" t="s">
        <v>10</v>
      </c>
      <c r="B4" s="64"/>
      <c r="C4" s="64"/>
      <c r="D4" s="6"/>
      <c r="E4" s="6"/>
    </row>
    <row r="5" spans="1:10" ht="21" customHeight="1" x14ac:dyDescent="0.35">
      <c r="A5" s="4" t="s">
        <v>71</v>
      </c>
      <c r="B5" s="64"/>
      <c r="C5" s="64"/>
      <c r="D5" s="6"/>
      <c r="E5" s="6"/>
    </row>
    <row r="8" spans="1:10" x14ac:dyDescent="0.35">
      <c r="A8" s="4"/>
    </row>
    <row r="10" spans="1:10" x14ac:dyDescent="0.35">
      <c r="A10" s="1" t="s">
        <v>0</v>
      </c>
      <c r="B10" s="1" t="s">
        <v>1</v>
      </c>
      <c r="C10" s="1" t="s">
        <v>2</v>
      </c>
      <c r="D10" s="1" t="s">
        <v>37</v>
      </c>
      <c r="E10" s="1" t="s">
        <v>75</v>
      </c>
      <c r="F10" s="1" t="s">
        <v>3</v>
      </c>
      <c r="G10" s="1" t="s">
        <v>30</v>
      </c>
      <c r="H10" s="1" t="s">
        <v>4</v>
      </c>
      <c r="I10" s="1" t="s">
        <v>22</v>
      </c>
      <c r="J10" s="1" t="s">
        <v>6</v>
      </c>
    </row>
    <row r="11" spans="1:10" x14ac:dyDescent="0.35">
      <c r="A11" s="31"/>
      <c r="B11" s="32"/>
      <c r="C11" s="32"/>
      <c r="D11" s="32"/>
      <c r="E11" s="33"/>
      <c r="F11" s="22">
        <f>IF(A11=0,,IF(D11="YES",((INDEX(Sheet2!$B$15:$J$23,MATCH(B11,Sheet2!$B$14:$J$14,0),MATCH(Mileage!C11,Sheet2!$A$15:$A$23,0)))*2),(INDEX(Sheet2!$B$15:$J$23,MATCH(B11,Sheet2!$B$14:$J$14,0),MATCH(Mileage!C11,Sheet2!$A$15:$A$23,0)))))</f>
        <v>0</v>
      </c>
      <c r="G11" s="34">
        <v>0</v>
      </c>
      <c r="H11" s="61">
        <v>0.7</v>
      </c>
      <c r="I11" s="35">
        <v>0</v>
      </c>
      <c r="J11" s="23">
        <f>((F11+G11)*H11)+I11</f>
        <v>0</v>
      </c>
    </row>
    <row r="12" spans="1:10" x14ac:dyDescent="0.35">
      <c r="A12" s="33"/>
      <c r="B12" s="32"/>
      <c r="C12" s="32"/>
      <c r="D12" s="32"/>
      <c r="E12" s="33"/>
      <c r="F12" s="22">
        <f>IF(A12=0,,IF(D12="YES",((INDEX(Sheet2!$B$15:$J$23,MATCH(B12,Sheet2!$B$14:$J$14,0),MATCH(Mileage!C12,Sheet2!$A$15:$A$23,0)))*2),(INDEX(Sheet2!$B$15:$J$23,MATCH(B12,Sheet2!$B$14:$J$14,0),MATCH(Mileage!C12,Sheet2!$A$15:$A$23,0)))))</f>
        <v>0</v>
      </c>
      <c r="G12" s="34">
        <v>0</v>
      </c>
      <c r="H12" s="61">
        <v>0.7</v>
      </c>
      <c r="I12" s="35">
        <v>0</v>
      </c>
      <c r="J12" s="23">
        <f t="shared" ref="J12:J40" si="0">((F12+G12)*H12)+I12</f>
        <v>0</v>
      </c>
    </row>
    <row r="13" spans="1:10" x14ac:dyDescent="0.35">
      <c r="A13" s="33"/>
      <c r="B13" s="32"/>
      <c r="C13" s="32"/>
      <c r="D13" s="32"/>
      <c r="E13" s="33"/>
      <c r="F13" s="22">
        <f>IF(A13=0,,IF(D13="YES",((INDEX(Sheet2!$B$15:$J$23,MATCH(B13,Sheet2!$B$14:$J$14,0),MATCH(Mileage!C13,Sheet2!$A$15:$A$23,0)))*2),(INDEX(Sheet2!$B$15:$J$23,MATCH(B13,Sheet2!$B$14:$J$14,0),MATCH(Mileage!C13,Sheet2!$A$15:$A$23,0)))))</f>
        <v>0</v>
      </c>
      <c r="G13" s="34">
        <v>0</v>
      </c>
      <c r="H13" s="61">
        <v>0.7</v>
      </c>
      <c r="I13" s="35">
        <v>0</v>
      </c>
      <c r="J13" s="23">
        <f t="shared" si="0"/>
        <v>0</v>
      </c>
    </row>
    <row r="14" spans="1:10" x14ac:dyDescent="0.35">
      <c r="A14" s="33"/>
      <c r="B14" s="32"/>
      <c r="C14" s="32"/>
      <c r="D14" s="32"/>
      <c r="E14" s="33"/>
      <c r="F14" s="22">
        <f>IF(A14=0,,IF(D14="YES",((INDEX(Sheet2!$B$15:$J$23,MATCH(B14,Sheet2!$B$14:$J$14,0),MATCH(Mileage!C14,Sheet2!$A$15:$A$23,0)))*2),(INDEX(Sheet2!$B$15:$J$23,MATCH(B14,Sheet2!$B$14:$J$14,0),MATCH(Mileage!C14,Sheet2!$A$15:$A$23,0)))))</f>
        <v>0</v>
      </c>
      <c r="G14" s="34">
        <v>0</v>
      </c>
      <c r="H14" s="61">
        <v>0.7</v>
      </c>
      <c r="I14" s="35">
        <v>0</v>
      </c>
      <c r="J14" s="23">
        <f t="shared" si="0"/>
        <v>0</v>
      </c>
    </row>
    <row r="15" spans="1:10" x14ac:dyDescent="0.35">
      <c r="A15" s="33"/>
      <c r="B15" s="32"/>
      <c r="C15" s="32"/>
      <c r="D15" s="32"/>
      <c r="E15" s="33"/>
      <c r="F15" s="22">
        <f>IF(A15=0,,IF(D15="YES",((INDEX(Sheet2!$B$15:$J$23,MATCH(B15,Sheet2!$B$14:$J$14,0),MATCH(Mileage!C15,Sheet2!$A$15:$A$23,0)))*2),(INDEX(Sheet2!$B$15:$J$23,MATCH(B15,Sheet2!$B$14:$J$14,0),MATCH(Mileage!C15,Sheet2!$A$15:$A$23,0)))))</f>
        <v>0</v>
      </c>
      <c r="G15" s="34">
        <v>0</v>
      </c>
      <c r="H15" s="61">
        <v>0.7</v>
      </c>
      <c r="I15" s="35">
        <v>0</v>
      </c>
      <c r="J15" s="23">
        <f t="shared" si="0"/>
        <v>0</v>
      </c>
    </row>
    <row r="16" spans="1:10" x14ac:dyDescent="0.35">
      <c r="A16" s="31"/>
      <c r="B16" s="32"/>
      <c r="C16" s="32"/>
      <c r="D16" s="32"/>
      <c r="E16" s="33"/>
      <c r="F16" s="22">
        <f>IF(A16=0,,IF(D16="YES",((INDEX(Sheet2!$B$15:$J$23,MATCH(B16,Sheet2!$B$14:$J$14,0),MATCH(Mileage!C16,Sheet2!$A$15:$A$23,0)))*2),(INDEX(Sheet2!$B$15:$J$23,MATCH(B16,Sheet2!$B$14:$J$14,0),MATCH(Mileage!C16,Sheet2!$A$15:$A$23,0)))))</f>
        <v>0</v>
      </c>
      <c r="G16" s="34">
        <v>0</v>
      </c>
      <c r="H16" s="61">
        <v>0.7</v>
      </c>
      <c r="I16" s="35">
        <v>0</v>
      </c>
      <c r="J16" s="23">
        <f t="shared" ref="J16:J22" si="1">((F16+G16)*H16)+I16</f>
        <v>0</v>
      </c>
    </row>
    <row r="17" spans="1:10" x14ac:dyDescent="0.35">
      <c r="A17" s="33"/>
      <c r="B17" s="32"/>
      <c r="C17" s="32"/>
      <c r="D17" s="32"/>
      <c r="E17" s="33"/>
      <c r="F17" s="22">
        <f>IF(A17=0,,IF(D17="YES",((INDEX(Sheet2!$B$15:$J$23,MATCH(B17,Sheet2!$B$14:$J$14,0),MATCH(Mileage!C17,Sheet2!$A$15:$A$23,0)))*2),(INDEX(Sheet2!$B$15:$J$23,MATCH(B17,Sheet2!$B$14:$J$14,0),MATCH(Mileage!C17,Sheet2!$A$15:$A$23,0)))))</f>
        <v>0</v>
      </c>
      <c r="G17" s="34">
        <v>0</v>
      </c>
      <c r="H17" s="61">
        <v>0.7</v>
      </c>
      <c r="I17" s="35">
        <v>0</v>
      </c>
      <c r="J17" s="23">
        <f t="shared" si="1"/>
        <v>0</v>
      </c>
    </row>
    <row r="18" spans="1:10" x14ac:dyDescent="0.35">
      <c r="A18" s="33"/>
      <c r="B18" s="32"/>
      <c r="C18" s="32"/>
      <c r="D18" s="32"/>
      <c r="E18" s="33"/>
      <c r="F18" s="22">
        <f>IF(A18=0,,IF(D18="YES",((INDEX(Sheet2!$B$15:$J$23,MATCH(B18,Sheet2!$B$14:$J$14,0),MATCH(Mileage!C18,Sheet2!$A$15:$A$23,0)))*2),(INDEX(Sheet2!$B$15:$J$23,MATCH(B18,Sheet2!$B$14:$J$14,0),MATCH(Mileage!C18,Sheet2!$A$15:$A$23,0)))))</f>
        <v>0</v>
      </c>
      <c r="G18" s="34">
        <v>0</v>
      </c>
      <c r="H18" s="61">
        <v>0.7</v>
      </c>
      <c r="I18" s="35">
        <v>0</v>
      </c>
      <c r="J18" s="23">
        <f t="shared" si="1"/>
        <v>0</v>
      </c>
    </row>
    <row r="19" spans="1:10" x14ac:dyDescent="0.35">
      <c r="A19" s="33"/>
      <c r="B19" s="32"/>
      <c r="C19" s="32"/>
      <c r="D19" s="32"/>
      <c r="E19" s="33"/>
      <c r="F19" s="22">
        <f>IF(A19=0,,IF(D19="YES",((INDEX(Sheet2!$B$15:$J$23,MATCH(B19,Sheet2!$B$14:$J$14,0),MATCH(Mileage!C19,Sheet2!$A$15:$A$23,0)))*2),(INDEX(Sheet2!$B$15:$J$23,MATCH(B19,Sheet2!$B$14:$J$14,0),MATCH(Mileage!C19,Sheet2!$A$15:$A$23,0)))))</f>
        <v>0</v>
      </c>
      <c r="G19" s="34">
        <v>0</v>
      </c>
      <c r="H19" s="61">
        <v>0.7</v>
      </c>
      <c r="I19" s="35">
        <v>0</v>
      </c>
      <c r="J19" s="23">
        <f t="shared" si="1"/>
        <v>0</v>
      </c>
    </row>
    <row r="20" spans="1:10" x14ac:dyDescent="0.35">
      <c r="A20" s="33"/>
      <c r="B20" s="32"/>
      <c r="C20" s="32"/>
      <c r="D20" s="32"/>
      <c r="E20" s="33"/>
      <c r="F20" s="22">
        <f>IF(A20=0,,IF(D20="YES",((INDEX(Sheet2!$B$15:$J$23,MATCH(B20,Sheet2!$B$14:$J$14,0),MATCH(Mileage!C20,Sheet2!$A$15:$A$23,0)))*2),(INDEX(Sheet2!$B$15:$J$23,MATCH(B20,Sheet2!$B$14:$J$14,0),MATCH(Mileage!C20,Sheet2!$A$15:$A$23,0)))))</f>
        <v>0</v>
      </c>
      <c r="G20" s="34">
        <v>0</v>
      </c>
      <c r="H20" s="61">
        <v>0.7</v>
      </c>
      <c r="I20" s="35">
        <v>0</v>
      </c>
      <c r="J20" s="23">
        <f t="shared" si="1"/>
        <v>0</v>
      </c>
    </row>
    <row r="21" spans="1:10" x14ac:dyDescent="0.35">
      <c r="A21" s="33"/>
      <c r="B21" s="32"/>
      <c r="C21" s="32"/>
      <c r="D21" s="32"/>
      <c r="E21" s="33"/>
      <c r="F21" s="22">
        <f>IF(A21=0,,IF(D21="YES",((INDEX(Sheet2!$B$15:$J$23,MATCH(B21,Sheet2!$B$14:$J$14,0),MATCH(Mileage!C21,Sheet2!$A$15:$A$23,0)))*2),(INDEX(Sheet2!$B$15:$J$23,MATCH(B21,Sheet2!$B$14:$J$14,0),MATCH(Mileage!C21,Sheet2!$A$15:$A$23,0)))))</f>
        <v>0</v>
      </c>
      <c r="G21" s="34">
        <v>0</v>
      </c>
      <c r="H21" s="61">
        <v>0.7</v>
      </c>
      <c r="I21" s="35">
        <v>0</v>
      </c>
      <c r="J21" s="23">
        <f t="shared" si="1"/>
        <v>0</v>
      </c>
    </row>
    <row r="22" spans="1:10" x14ac:dyDescent="0.35">
      <c r="A22" s="31"/>
      <c r="B22" s="32"/>
      <c r="C22" s="32"/>
      <c r="D22" s="32"/>
      <c r="E22" s="33"/>
      <c r="F22" s="22">
        <f>IF(A22=0,,IF(D22="YES",((INDEX(Sheet2!$B$15:$J$23,MATCH(B22,Sheet2!$B$14:$J$14,0),MATCH(Mileage!C22,Sheet2!$A$15:$A$23,0)))*2),(INDEX(Sheet2!$B$15:$J$23,MATCH(B22,Sheet2!$B$14:$J$14,0),MATCH(Mileage!C22,Sheet2!$A$15:$A$23,0)))))</f>
        <v>0</v>
      </c>
      <c r="G22" s="34">
        <v>0</v>
      </c>
      <c r="H22" s="61">
        <v>0.7</v>
      </c>
      <c r="I22" s="35">
        <v>0</v>
      </c>
      <c r="J22" s="23">
        <f t="shared" si="1"/>
        <v>0</v>
      </c>
    </row>
    <row r="23" spans="1:10" x14ac:dyDescent="0.35">
      <c r="A23" s="33"/>
      <c r="B23" s="32"/>
      <c r="C23" s="32"/>
      <c r="D23" s="32"/>
      <c r="E23" s="33"/>
      <c r="F23" s="22">
        <f>IF(A23=0,,IF(D23="YES",((INDEX(Sheet2!$B$15:$J$23,MATCH(B23,Sheet2!$B$14:$J$14,0),MATCH(Mileage!C23,Sheet2!$A$15:$A$23,0)))*2),(INDEX(Sheet2!$B$15:$J$23,MATCH(B23,Sheet2!$B$14:$J$14,0),MATCH(Mileage!C23,Sheet2!$A$15:$A$23,0)))))</f>
        <v>0</v>
      </c>
      <c r="G23" s="34">
        <v>0</v>
      </c>
      <c r="H23" s="61">
        <v>0.7</v>
      </c>
      <c r="I23" s="35">
        <v>0</v>
      </c>
      <c r="J23" s="23">
        <f t="shared" si="0"/>
        <v>0</v>
      </c>
    </row>
    <row r="24" spans="1:10" x14ac:dyDescent="0.35">
      <c r="A24" s="31"/>
      <c r="B24" s="32"/>
      <c r="C24" s="32"/>
      <c r="D24" s="32"/>
      <c r="E24" s="33"/>
      <c r="F24" s="22">
        <f>IF(A24=0,,IF(D24="YES",((INDEX(Sheet2!$B$15:$J$23,MATCH(B24,Sheet2!$B$14:$J$14,0),MATCH(Mileage!C24,Sheet2!$A$15:$A$23,0)))*2),(INDEX(Sheet2!$B$15:$J$23,MATCH(B24,Sheet2!$B$14:$J$14,0),MATCH(Mileage!C24,Sheet2!$A$15:$A$23,0)))))</f>
        <v>0</v>
      </c>
      <c r="G24" s="34">
        <v>0</v>
      </c>
      <c r="H24" s="61">
        <v>0.7</v>
      </c>
      <c r="I24" s="35">
        <v>0</v>
      </c>
      <c r="J24" s="23">
        <f t="shared" si="0"/>
        <v>0</v>
      </c>
    </row>
    <row r="25" spans="1:10" x14ac:dyDescent="0.35">
      <c r="A25" s="33"/>
      <c r="B25" s="32"/>
      <c r="C25" s="32"/>
      <c r="D25" s="32"/>
      <c r="E25" s="33"/>
      <c r="F25" s="22">
        <f>IF(A25=0,,IF(D25="YES",((INDEX(Sheet2!$B$15:$J$23,MATCH(B25,Sheet2!$B$14:$J$14,0),MATCH(Mileage!C25,Sheet2!$A$15:$A$23,0)))*2),(INDEX(Sheet2!$B$15:$J$23,MATCH(B25,Sheet2!$B$14:$J$14,0),MATCH(Mileage!C25,Sheet2!$A$15:$A$23,0)))))</f>
        <v>0</v>
      </c>
      <c r="G25" s="34">
        <v>0</v>
      </c>
      <c r="H25" s="61">
        <v>0.7</v>
      </c>
      <c r="I25" s="35">
        <v>0</v>
      </c>
      <c r="J25" s="23">
        <f t="shared" si="0"/>
        <v>0</v>
      </c>
    </row>
    <row r="26" spans="1:10" x14ac:dyDescent="0.35">
      <c r="A26" s="33"/>
      <c r="B26" s="32"/>
      <c r="C26" s="32"/>
      <c r="D26" s="32"/>
      <c r="E26" s="33"/>
      <c r="F26" s="22">
        <f>IF(A26=0,,IF(D26="YES",((INDEX(Sheet2!$B$15:$J$23,MATCH(B26,Sheet2!$B$14:$J$14,0),MATCH(Mileage!C26,Sheet2!$A$15:$A$23,0)))*2),(INDEX(Sheet2!$B$15:$J$23,MATCH(B26,Sheet2!$B$14:$J$14,0),MATCH(Mileage!C26,Sheet2!$A$15:$A$23,0)))))</f>
        <v>0</v>
      </c>
      <c r="G26" s="34">
        <v>0</v>
      </c>
      <c r="H26" s="61">
        <v>0.7</v>
      </c>
      <c r="I26" s="35">
        <v>0</v>
      </c>
      <c r="J26" s="23">
        <f t="shared" si="0"/>
        <v>0</v>
      </c>
    </row>
    <row r="27" spans="1:10" x14ac:dyDescent="0.35">
      <c r="A27" s="33"/>
      <c r="B27" s="32"/>
      <c r="C27" s="32"/>
      <c r="D27" s="32"/>
      <c r="E27" s="33"/>
      <c r="F27" s="22">
        <f>IF(A27=0,,IF(D27="YES",((INDEX(Sheet2!$B$15:$J$23,MATCH(B27,Sheet2!$B$14:$J$14,0),MATCH(Mileage!C27,Sheet2!$A$15:$A$23,0)))*2),(INDEX(Sheet2!$B$15:$J$23,MATCH(B27,Sheet2!$B$14:$J$14,0),MATCH(Mileage!C27,Sheet2!$A$15:$A$23,0)))))</f>
        <v>0</v>
      </c>
      <c r="G27" s="34">
        <v>0</v>
      </c>
      <c r="H27" s="61">
        <v>0.7</v>
      </c>
      <c r="I27" s="35">
        <v>0</v>
      </c>
      <c r="J27" s="23">
        <f t="shared" si="0"/>
        <v>0</v>
      </c>
    </row>
    <row r="28" spans="1:10" x14ac:dyDescent="0.35">
      <c r="A28" s="33"/>
      <c r="B28" s="32"/>
      <c r="C28" s="32"/>
      <c r="D28" s="32"/>
      <c r="E28" s="33"/>
      <c r="F28" s="22">
        <f>IF(A28=0,,IF(D28="YES",((INDEX(Sheet2!$B$15:$J$23,MATCH(B28,Sheet2!$B$14:$J$14,0),MATCH(Mileage!C28,Sheet2!$A$15:$A$23,0)))*2),(INDEX(Sheet2!$B$15:$J$23,MATCH(B28,Sheet2!$B$14:$J$14,0),MATCH(Mileage!C28,Sheet2!$A$15:$A$23,0)))))</f>
        <v>0</v>
      </c>
      <c r="G28" s="34">
        <v>0</v>
      </c>
      <c r="H28" s="61">
        <v>0.7</v>
      </c>
      <c r="I28" s="35">
        <v>0</v>
      </c>
      <c r="J28" s="23">
        <f t="shared" si="0"/>
        <v>0</v>
      </c>
    </row>
    <row r="29" spans="1:10" x14ac:dyDescent="0.35">
      <c r="A29" s="33"/>
      <c r="B29" s="32"/>
      <c r="C29" s="32"/>
      <c r="D29" s="32"/>
      <c r="E29" s="33"/>
      <c r="F29" s="22">
        <f>IF(A29=0,,IF(D29="YES",((INDEX(Sheet2!$B$15:$J$23,MATCH(B29,Sheet2!$B$14:$J$14,0),MATCH(Mileage!C29,Sheet2!$A$15:$A$23,0)))*2),(INDEX(Sheet2!$B$15:$J$23,MATCH(B29,Sheet2!$B$14:$J$14,0),MATCH(Mileage!C29,Sheet2!$A$15:$A$23,0)))))</f>
        <v>0</v>
      </c>
      <c r="G29" s="34">
        <v>0</v>
      </c>
      <c r="H29" s="61">
        <v>0.7</v>
      </c>
      <c r="I29" s="35">
        <v>0</v>
      </c>
      <c r="J29" s="23">
        <f t="shared" si="0"/>
        <v>0</v>
      </c>
    </row>
    <row r="30" spans="1:10" x14ac:dyDescent="0.35">
      <c r="A30" s="33"/>
      <c r="B30" s="32"/>
      <c r="C30" s="32"/>
      <c r="D30" s="32"/>
      <c r="E30" s="33"/>
      <c r="F30" s="22">
        <f>IF(A30=0,,IF(D30="YES",((INDEX(Sheet2!$B$15:$J$23,MATCH(B30,Sheet2!$B$14:$J$14,0),MATCH(Mileage!C30,Sheet2!$A$15:$A$23,0)))*2),(INDEX(Sheet2!$B$15:$J$23,MATCH(B30,Sheet2!$B$14:$J$14,0),MATCH(Mileage!C30,Sheet2!$A$15:$A$23,0)))))</f>
        <v>0</v>
      </c>
      <c r="G30" s="34">
        <v>0</v>
      </c>
      <c r="H30" s="61">
        <v>0.7</v>
      </c>
      <c r="I30" s="35">
        <v>0</v>
      </c>
      <c r="J30" s="23">
        <f t="shared" si="0"/>
        <v>0</v>
      </c>
    </row>
    <row r="31" spans="1:10" x14ac:dyDescent="0.35">
      <c r="A31" s="33"/>
      <c r="B31" s="32"/>
      <c r="C31" s="32"/>
      <c r="D31" s="32"/>
      <c r="E31" s="33"/>
      <c r="F31" s="22">
        <f>IF(A31=0,,IF(D31="YES",((INDEX(Sheet2!$B$15:$J$23,MATCH(B31,Sheet2!$B$14:$J$14,0),MATCH(Mileage!C31,Sheet2!$A$15:$A$23,0)))*2),(INDEX(Sheet2!$B$15:$J$23,MATCH(B31,Sheet2!$B$14:$J$14,0),MATCH(Mileage!C31,Sheet2!$A$15:$A$23,0)))))</f>
        <v>0</v>
      </c>
      <c r="G31" s="34">
        <v>0</v>
      </c>
      <c r="H31" s="61">
        <v>0.7</v>
      </c>
      <c r="I31" s="35">
        <v>0</v>
      </c>
      <c r="J31" s="23">
        <f t="shared" si="0"/>
        <v>0</v>
      </c>
    </row>
    <row r="32" spans="1:10" x14ac:dyDescent="0.35">
      <c r="A32" s="33"/>
      <c r="B32" s="32"/>
      <c r="C32" s="32"/>
      <c r="D32" s="32"/>
      <c r="E32" s="33"/>
      <c r="F32" s="22">
        <f>IF(A32=0,,IF(D32="YES",((INDEX(Sheet2!$B$15:$J$23,MATCH(B32,Sheet2!$B$14:$J$14,0),MATCH(Mileage!C32,Sheet2!$A$15:$A$23,0)))*2),(INDEX(Sheet2!$B$15:$J$23,MATCH(B32,Sheet2!$B$14:$J$14,0),MATCH(Mileage!C32,Sheet2!$A$15:$A$23,0)))))</f>
        <v>0</v>
      </c>
      <c r="G32" s="34">
        <v>0</v>
      </c>
      <c r="H32" s="61">
        <v>0.7</v>
      </c>
      <c r="I32" s="35">
        <v>0</v>
      </c>
      <c r="J32" s="23">
        <f t="shared" si="0"/>
        <v>0</v>
      </c>
    </row>
    <row r="33" spans="1:11" x14ac:dyDescent="0.35">
      <c r="A33" s="33"/>
      <c r="B33" s="32"/>
      <c r="C33" s="32"/>
      <c r="D33" s="32"/>
      <c r="E33" s="33"/>
      <c r="F33" s="22">
        <f>IF(A33=0,,IF(D33="YES",((INDEX(Sheet2!$B$15:$J$23,MATCH(B33,Sheet2!$B$14:$J$14,0),MATCH(Mileage!C33,Sheet2!$A$15:$A$23,0)))*2),(INDEX(Sheet2!$B$15:$J$23,MATCH(B33,Sheet2!$B$14:$J$14,0),MATCH(Mileage!C33,Sheet2!$A$15:$A$23,0)))))</f>
        <v>0</v>
      </c>
      <c r="G33" s="34">
        <v>0</v>
      </c>
      <c r="H33" s="61">
        <v>0.7</v>
      </c>
      <c r="I33" s="35">
        <v>0</v>
      </c>
      <c r="J33" s="23">
        <f t="shared" si="0"/>
        <v>0</v>
      </c>
    </row>
    <row r="34" spans="1:11" x14ac:dyDescent="0.35">
      <c r="A34" s="33"/>
      <c r="B34" s="32"/>
      <c r="C34" s="32"/>
      <c r="D34" s="32"/>
      <c r="E34" s="33"/>
      <c r="F34" s="22">
        <f>IF(A34=0,,IF(D34="YES",((INDEX(Sheet2!$B$15:$J$23,MATCH(B34,Sheet2!$B$14:$J$14,0),MATCH(Mileage!C34,Sheet2!$A$15:$A$23,0)))*2),(INDEX(Sheet2!$B$15:$J$23,MATCH(B34,Sheet2!$B$14:$J$14,0),MATCH(Mileage!C34,Sheet2!$A$15:$A$23,0)))))</f>
        <v>0</v>
      </c>
      <c r="G34" s="34">
        <v>0</v>
      </c>
      <c r="H34" s="61">
        <v>0.7</v>
      </c>
      <c r="I34" s="35">
        <v>0</v>
      </c>
      <c r="J34" s="23">
        <f t="shared" si="0"/>
        <v>0</v>
      </c>
    </row>
    <row r="35" spans="1:11" x14ac:dyDescent="0.35">
      <c r="A35" s="33"/>
      <c r="B35" s="32"/>
      <c r="C35" s="32"/>
      <c r="D35" s="32"/>
      <c r="E35" s="33"/>
      <c r="F35" s="22">
        <f>IF(A35=0,,IF(D35="YES",((INDEX(Sheet2!$B$15:$J$23,MATCH(B35,Sheet2!$B$14:$J$14,0),MATCH(Mileage!C35,Sheet2!$A$15:$A$23,0)))*2),(INDEX(Sheet2!$B$15:$J$23,MATCH(B35,Sheet2!$B$14:$J$14,0),MATCH(Mileage!C35,Sheet2!$A$15:$A$23,0)))))</f>
        <v>0</v>
      </c>
      <c r="G35" s="34">
        <v>0</v>
      </c>
      <c r="H35" s="61">
        <v>0.7</v>
      </c>
      <c r="I35" s="35">
        <v>0</v>
      </c>
      <c r="J35" s="23">
        <f t="shared" si="0"/>
        <v>0</v>
      </c>
    </row>
    <row r="36" spans="1:11" x14ac:dyDescent="0.35">
      <c r="A36" s="33"/>
      <c r="B36" s="32"/>
      <c r="C36" s="32"/>
      <c r="D36" s="32"/>
      <c r="E36" s="33"/>
      <c r="F36" s="22">
        <f>IF(A36=0,,IF(D36="YES",((INDEX(Sheet2!$B$15:$J$23,MATCH(B36,Sheet2!$B$14:$J$14,0),MATCH(Mileage!C36,Sheet2!$A$15:$A$23,0)))*2),(INDEX(Sheet2!$B$15:$J$23,MATCH(B36,Sheet2!$B$14:$J$14,0),MATCH(Mileage!C36,Sheet2!$A$15:$A$23,0)))))</f>
        <v>0</v>
      </c>
      <c r="G36" s="34">
        <v>0</v>
      </c>
      <c r="H36" s="61">
        <v>0.7</v>
      </c>
      <c r="I36" s="35">
        <v>0</v>
      </c>
      <c r="J36" s="23">
        <f t="shared" si="0"/>
        <v>0</v>
      </c>
    </row>
    <row r="37" spans="1:11" x14ac:dyDescent="0.35">
      <c r="A37" s="33"/>
      <c r="B37" s="32"/>
      <c r="C37" s="32"/>
      <c r="D37" s="32"/>
      <c r="E37" s="33"/>
      <c r="F37" s="22">
        <f>IF(A37=0,,IF(D37="YES",((INDEX(Sheet2!$B$15:$J$23,MATCH(B37,Sheet2!$B$14:$J$14,0),MATCH(Mileage!C37,Sheet2!$A$15:$A$23,0)))*2),(INDEX(Sheet2!$B$15:$J$23,MATCH(B37,Sheet2!$B$14:$J$14,0),MATCH(Mileage!C37,Sheet2!$A$15:$A$23,0)))))</f>
        <v>0</v>
      </c>
      <c r="G37" s="34">
        <v>0</v>
      </c>
      <c r="H37" s="61">
        <v>0.7</v>
      </c>
      <c r="I37" s="35">
        <v>0</v>
      </c>
      <c r="J37" s="23">
        <f t="shared" si="0"/>
        <v>0</v>
      </c>
    </row>
    <row r="38" spans="1:11" x14ac:dyDescent="0.35">
      <c r="A38" s="33"/>
      <c r="B38" s="32"/>
      <c r="C38" s="32"/>
      <c r="D38" s="32"/>
      <c r="E38" s="33"/>
      <c r="F38" s="22">
        <f>IF(A38=0,,IF(D38="YES",((INDEX(Sheet2!$B$15:$J$23,MATCH(B38,Sheet2!$B$14:$J$14,0),MATCH(Mileage!C38,Sheet2!$A$15:$A$23,0)))*2),(INDEX(Sheet2!$B$15:$J$23,MATCH(B38,Sheet2!$B$14:$J$14,0),MATCH(Mileage!C38,Sheet2!$A$15:$A$23,0)))))</f>
        <v>0</v>
      </c>
      <c r="G38" s="34">
        <v>0</v>
      </c>
      <c r="H38" s="61">
        <v>0.7</v>
      </c>
      <c r="I38" s="35">
        <v>0</v>
      </c>
      <c r="J38" s="23">
        <f t="shared" si="0"/>
        <v>0</v>
      </c>
    </row>
    <row r="39" spans="1:11" x14ac:dyDescent="0.35">
      <c r="A39" s="33"/>
      <c r="B39" s="32"/>
      <c r="C39" s="32"/>
      <c r="D39" s="32"/>
      <c r="E39" s="33"/>
      <c r="F39" s="22">
        <f>IF(A39=0,,IF(D39="YES",((INDEX(Sheet2!$B$15:$J$23,MATCH(B39,Sheet2!$B$14:$J$14,0),MATCH(Mileage!C39,Sheet2!$A$15:$A$23,0)))*2),(INDEX(Sheet2!$B$15:$J$23,MATCH(B39,Sheet2!$B$14:$J$14,0),MATCH(Mileage!C39,Sheet2!$A$15:$A$23,0)))))</f>
        <v>0</v>
      </c>
      <c r="G39" s="34">
        <v>0</v>
      </c>
      <c r="H39" s="61">
        <v>0.7</v>
      </c>
      <c r="I39" s="35">
        <v>0</v>
      </c>
      <c r="J39" s="23">
        <f t="shared" si="0"/>
        <v>0</v>
      </c>
    </row>
    <row r="40" spans="1:11" x14ac:dyDescent="0.35">
      <c r="A40" s="33"/>
      <c r="B40" s="32"/>
      <c r="C40" s="32"/>
      <c r="D40" s="32"/>
      <c r="E40" s="33"/>
      <c r="F40" s="22">
        <f>IF(A40=0,,IF(D40="YES",((INDEX(Sheet2!$B$15:$J$23,MATCH(B40,Sheet2!$B$14:$J$14,0),MATCH(Mileage!C40,Sheet2!$A$15:$A$23,0)))*2),(INDEX(Sheet2!$B$15:$J$23,MATCH(B40,Sheet2!$B$14:$J$14,0),MATCH(Mileage!C40,Sheet2!$A$15:$A$23,0)))))</f>
        <v>0</v>
      </c>
      <c r="G40" s="34">
        <v>0</v>
      </c>
      <c r="H40" s="61">
        <v>0.7</v>
      </c>
      <c r="I40" s="35">
        <v>0</v>
      </c>
      <c r="J40" s="23">
        <f t="shared" si="0"/>
        <v>0</v>
      </c>
    </row>
    <row r="41" spans="1:11" ht="15" thickBot="1" x14ac:dyDescent="0.4">
      <c r="E41" s="4" t="s">
        <v>23</v>
      </c>
      <c r="F41" s="21">
        <f>SUM(F11:F40)</f>
        <v>0</v>
      </c>
      <c r="G41" s="21">
        <f>SUM(G11:G40)</f>
        <v>0</v>
      </c>
      <c r="H41" s="21"/>
      <c r="I41" s="24">
        <f>SUM(I11:I40)</f>
        <v>0</v>
      </c>
      <c r="J41" s="24">
        <f>SUM(J11:J40)</f>
        <v>0</v>
      </c>
    </row>
    <row r="42" spans="1:11" x14ac:dyDescent="0.35">
      <c r="F42" s="2"/>
      <c r="G42" s="2"/>
      <c r="H42" s="3"/>
      <c r="I42" s="3"/>
      <c r="J42" s="2"/>
    </row>
    <row r="43" spans="1:11" x14ac:dyDescent="0.35">
      <c r="A43" s="4" t="s">
        <v>24</v>
      </c>
      <c r="B43" s="63"/>
      <c r="C43" s="63"/>
      <c r="D43" s="63"/>
      <c r="E43" s="63"/>
      <c r="F43" s="14" t="s">
        <v>27</v>
      </c>
      <c r="G43" s="65"/>
      <c r="H43" s="65"/>
      <c r="I43" s="65"/>
      <c r="J43" s="2"/>
    </row>
    <row r="44" spans="1:11" x14ac:dyDescent="0.35">
      <c r="A44" s="4"/>
      <c r="B44" s="15" t="s">
        <v>26</v>
      </c>
      <c r="F44" s="14"/>
      <c r="G44" s="14"/>
      <c r="H44" s="3"/>
      <c r="I44" s="3"/>
      <c r="J44" s="2"/>
    </row>
    <row r="45" spans="1:11" ht="21" customHeight="1" x14ac:dyDescent="0.35">
      <c r="A45" s="4" t="s">
        <v>25</v>
      </c>
      <c r="B45" s="63"/>
      <c r="C45" s="63"/>
      <c r="D45" s="63"/>
      <c r="E45" s="63"/>
      <c r="F45" s="14" t="s">
        <v>27</v>
      </c>
      <c r="G45" s="65"/>
      <c r="H45" s="65"/>
      <c r="I45" s="65"/>
      <c r="J45" s="2"/>
    </row>
    <row r="46" spans="1:11" x14ac:dyDescent="0.35">
      <c r="A46" s="13"/>
      <c r="F46" s="10"/>
      <c r="G46" s="10"/>
      <c r="H46" s="3"/>
      <c r="I46" s="3"/>
      <c r="J46" s="2"/>
    </row>
    <row r="47" spans="1:11" ht="18.75" customHeight="1" x14ac:dyDescent="0.35">
      <c r="A47" s="4" t="s">
        <v>28</v>
      </c>
      <c r="B47" s="63"/>
      <c r="C47" s="63"/>
      <c r="D47" s="63"/>
      <c r="E47" s="63"/>
      <c r="F47" s="17" t="s">
        <v>29</v>
      </c>
      <c r="G47" s="65"/>
      <c r="H47" s="65"/>
      <c r="I47" s="65"/>
      <c r="J47" s="3"/>
      <c r="K47" s="2"/>
    </row>
    <row r="48" spans="1:11" ht="18.75" customHeight="1" x14ac:dyDescent="0.35">
      <c r="A48" s="13"/>
      <c r="B48" s="64"/>
      <c r="C48" s="64"/>
      <c r="D48" s="64"/>
      <c r="E48" s="64"/>
      <c r="F48" s="17" t="s">
        <v>29</v>
      </c>
      <c r="G48" s="66"/>
      <c r="H48" s="66"/>
      <c r="I48" s="66"/>
      <c r="J48" s="3"/>
      <c r="K48" s="2"/>
    </row>
    <row r="49" spans="1:11" ht="18.75" customHeight="1" x14ac:dyDescent="0.35">
      <c r="B49" s="63"/>
      <c r="C49" s="63"/>
      <c r="D49" s="63"/>
      <c r="E49" s="63"/>
      <c r="F49" s="17" t="s">
        <v>29</v>
      </c>
      <c r="G49" s="66"/>
      <c r="H49" s="66"/>
      <c r="I49" s="66"/>
      <c r="J49" s="3"/>
      <c r="K49" s="2"/>
    </row>
    <row r="50" spans="1:11" x14ac:dyDescent="0.35">
      <c r="A50" s="62" t="s">
        <v>79</v>
      </c>
      <c r="B50" s="62"/>
      <c r="C50" s="62"/>
      <c r="D50" s="62"/>
      <c r="E50" s="62"/>
      <c r="F50" s="62"/>
      <c r="G50" s="62"/>
      <c r="H50" s="62"/>
      <c r="I50" s="62"/>
      <c r="J50" s="62"/>
      <c r="K50" s="2"/>
    </row>
    <row r="51" spans="1:11" x14ac:dyDescent="0.35">
      <c r="I51" s="3"/>
      <c r="J51" s="3"/>
    </row>
    <row r="52" spans="1:11" x14ac:dyDescent="0.35">
      <c r="I52" s="3"/>
      <c r="J52" s="3"/>
    </row>
    <row r="53" spans="1:11" x14ac:dyDescent="0.35">
      <c r="I53" s="3"/>
      <c r="J53" s="3"/>
    </row>
    <row r="54" spans="1:11" x14ac:dyDescent="0.35">
      <c r="H54" s="3"/>
      <c r="I54" s="3"/>
    </row>
    <row r="55" spans="1:11" x14ac:dyDescent="0.35">
      <c r="H55" s="3"/>
      <c r="I55" s="3"/>
    </row>
    <row r="56" spans="1:11" x14ac:dyDescent="0.35">
      <c r="H56" s="3"/>
      <c r="I56" s="3"/>
    </row>
    <row r="57" spans="1:11" x14ac:dyDescent="0.35">
      <c r="H57" s="3"/>
      <c r="I57" s="3"/>
    </row>
    <row r="58" spans="1:11" x14ac:dyDescent="0.35">
      <c r="H58" s="3"/>
      <c r="I58" s="3"/>
    </row>
    <row r="59" spans="1:11" x14ac:dyDescent="0.35">
      <c r="H59" s="3"/>
      <c r="I59" s="3"/>
    </row>
    <row r="60" spans="1:11" x14ac:dyDescent="0.35">
      <c r="H60" s="3"/>
      <c r="I60" s="3"/>
    </row>
    <row r="61" spans="1:11" x14ac:dyDescent="0.35">
      <c r="H61" s="3"/>
      <c r="I61" s="3"/>
    </row>
    <row r="62" spans="1:11" x14ac:dyDescent="0.35">
      <c r="H62" s="3"/>
      <c r="I62" s="3"/>
    </row>
    <row r="63" spans="1:11" x14ac:dyDescent="0.35">
      <c r="H63" s="3"/>
      <c r="I63" s="3"/>
    </row>
    <row r="64" spans="1:11" x14ac:dyDescent="0.35">
      <c r="H64" s="3"/>
      <c r="I64" s="3"/>
    </row>
    <row r="65" spans="8:9" x14ac:dyDescent="0.35">
      <c r="H65" s="3"/>
      <c r="I65" s="3"/>
    </row>
    <row r="66" spans="8:9" x14ac:dyDescent="0.35">
      <c r="H66" s="3"/>
      <c r="I66" s="3"/>
    </row>
    <row r="67" spans="8:9" x14ac:dyDescent="0.35">
      <c r="H67" s="3"/>
      <c r="I67" s="3"/>
    </row>
    <row r="68" spans="8:9" x14ac:dyDescent="0.35">
      <c r="H68" s="3"/>
      <c r="I68" s="3"/>
    </row>
    <row r="69" spans="8:9" x14ac:dyDescent="0.35">
      <c r="H69" s="3"/>
      <c r="I69" s="3"/>
    </row>
    <row r="70" spans="8:9" x14ac:dyDescent="0.35">
      <c r="H70" s="3"/>
      <c r="I70" s="3"/>
    </row>
    <row r="71" spans="8:9" x14ac:dyDescent="0.35">
      <c r="H71" s="3"/>
      <c r="I71" s="3"/>
    </row>
    <row r="72" spans="8:9" x14ac:dyDescent="0.35">
      <c r="H72" s="3"/>
      <c r="I72" s="3"/>
    </row>
    <row r="181" spans="1:2" hidden="1" x14ac:dyDescent="0.35">
      <c r="A181" t="s">
        <v>14</v>
      </c>
      <c r="B181" t="s">
        <v>38</v>
      </c>
    </row>
    <row r="182" spans="1:2" hidden="1" x14ac:dyDescent="0.35">
      <c r="A182" t="s">
        <v>78</v>
      </c>
      <c r="B182" t="s">
        <v>39</v>
      </c>
    </row>
    <row r="183" spans="1:2" hidden="1" x14ac:dyDescent="0.35">
      <c r="A183" t="s">
        <v>18</v>
      </c>
    </row>
    <row r="184" spans="1:2" hidden="1" x14ac:dyDescent="0.35">
      <c r="A184" t="s">
        <v>20</v>
      </c>
    </row>
    <row r="185" spans="1:2" hidden="1" x14ac:dyDescent="0.35">
      <c r="A185" t="s">
        <v>15</v>
      </c>
    </row>
    <row r="186" spans="1:2" hidden="1" x14ac:dyDescent="0.35">
      <c r="A186" t="s">
        <v>76</v>
      </c>
    </row>
    <row r="187" spans="1:2" hidden="1" x14ac:dyDescent="0.35">
      <c r="A187" t="s">
        <v>77</v>
      </c>
    </row>
    <row r="188" spans="1:2" hidden="1" x14ac:dyDescent="0.35">
      <c r="A188" t="s">
        <v>19</v>
      </c>
    </row>
    <row r="189" spans="1:2" hidden="1" x14ac:dyDescent="0.35">
      <c r="A189" t="s">
        <v>31</v>
      </c>
    </row>
  </sheetData>
  <sheetProtection algorithmName="SHA-512" hashValue="MQrIJC86BBKFqCGTexKg2p0Y0vUHN0MH/Mm37SuYkeXuurUI2aiRMqKawcaBSdbHGz93s19XnjvqPdiMbGCmqQ==" saltValue="QfIG/m+IM1a/+MUaCGH3mQ==" spinCount="100000" sheet="1" objects="1" scenarios="1" insertRows="0" deleteRows="0" selectLockedCells="1"/>
  <mergeCells count="15">
    <mergeCell ref="B43:E43"/>
    <mergeCell ref="B45:E45"/>
    <mergeCell ref="A1:J1"/>
    <mergeCell ref="B3:C3"/>
    <mergeCell ref="B4:C4"/>
    <mergeCell ref="B5:C5"/>
    <mergeCell ref="G45:I45"/>
    <mergeCell ref="G43:I43"/>
    <mergeCell ref="A50:J50"/>
    <mergeCell ref="B47:E47"/>
    <mergeCell ref="B48:E48"/>
    <mergeCell ref="B49:E49"/>
    <mergeCell ref="G47:I47"/>
    <mergeCell ref="G48:I48"/>
    <mergeCell ref="G49:I49"/>
  </mergeCells>
  <dataValidations count="2">
    <dataValidation type="list" allowBlank="1" showInputMessage="1" showErrorMessage="1" sqref="D11:D40" xr:uid="{00000000-0002-0000-0100-000000000000}">
      <formula1>$B$181:$B$182</formula1>
    </dataValidation>
    <dataValidation type="list" allowBlank="1" showInputMessage="1" showErrorMessage="1" sqref="B11:C40" xr:uid="{00000000-0002-0000-0100-000001000000}">
      <formula1>$A$181:$A$190</formula1>
    </dataValidation>
  </dataValidations>
  <pageMargins left="0.7" right="0.7" top="0.25" bottom="0.25" header="0.3" footer="0.3"/>
  <pageSetup scale="7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89"/>
  <sheetViews>
    <sheetView showGridLines="0" zoomScale="80" zoomScaleNormal="80" workbookViewId="0">
      <selection activeCell="B3" sqref="B3:C3"/>
    </sheetView>
  </sheetViews>
  <sheetFormatPr defaultRowHeight="14.5" x14ac:dyDescent="0.35"/>
  <cols>
    <col min="1" max="1" width="21.453125" customWidth="1"/>
    <col min="2" max="2" width="19.54296875" customWidth="1"/>
    <col min="3" max="3" width="16.26953125" customWidth="1"/>
    <col min="4" max="4" width="9.453125" customWidth="1"/>
    <col min="5" max="5" width="45.54296875" customWidth="1"/>
    <col min="6" max="6" width="10.81640625" customWidth="1"/>
    <col min="7" max="8" width="12" customWidth="1"/>
    <col min="9" max="9" width="9.7265625" bestFit="1" customWidth="1"/>
    <col min="10" max="11" width="11.54296875" customWidth="1"/>
    <col min="12" max="12" width="15" customWidth="1"/>
  </cols>
  <sheetData>
    <row r="1" spans="1:12" ht="23.5" x14ac:dyDescent="0.55000000000000004">
      <c r="A1" s="67" t="s">
        <v>36</v>
      </c>
      <c r="B1" s="67"/>
      <c r="C1" s="67"/>
      <c r="D1" s="67"/>
      <c r="E1" s="67"/>
      <c r="F1" s="67"/>
      <c r="G1" s="67"/>
      <c r="H1" s="67"/>
      <c r="I1" s="67"/>
      <c r="J1" s="67"/>
      <c r="K1" s="67"/>
      <c r="L1" s="67"/>
    </row>
    <row r="2" spans="1:12" x14ac:dyDescent="0.35">
      <c r="L2" s="5" t="s">
        <v>8</v>
      </c>
    </row>
    <row r="3" spans="1:12" ht="21" customHeight="1" x14ac:dyDescent="0.35">
      <c r="A3" s="4" t="s">
        <v>9</v>
      </c>
      <c r="B3" s="63"/>
      <c r="C3" s="63"/>
      <c r="D3" s="6"/>
      <c r="E3" s="6"/>
      <c r="F3" s="6"/>
    </row>
    <row r="4" spans="1:12" ht="21" customHeight="1" x14ac:dyDescent="0.35">
      <c r="A4" s="4" t="s">
        <v>10</v>
      </c>
      <c r="B4" s="64"/>
      <c r="C4" s="64"/>
      <c r="D4" s="6"/>
      <c r="E4" s="6"/>
      <c r="F4" s="6"/>
    </row>
    <row r="5" spans="1:12" ht="21" customHeight="1" x14ac:dyDescent="0.35">
      <c r="A5" s="4" t="s">
        <v>71</v>
      </c>
      <c r="B5" s="64"/>
      <c r="C5" s="64"/>
      <c r="D5" s="6"/>
      <c r="E5" s="6"/>
      <c r="F5" s="6"/>
    </row>
    <row r="6" spans="1:12" x14ac:dyDescent="0.35">
      <c r="B6" s="57"/>
      <c r="C6" s="57"/>
    </row>
    <row r="8" spans="1:12" x14ac:dyDescent="0.35">
      <c r="A8" s="4"/>
    </row>
    <row r="10" spans="1:12" x14ac:dyDescent="0.35">
      <c r="A10" s="1" t="s">
        <v>0</v>
      </c>
      <c r="B10" s="1" t="s">
        <v>1</v>
      </c>
      <c r="C10" s="1" t="s">
        <v>2</v>
      </c>
      <c r="D10" s="1" t="s">
        <v>37</v>
      </c>
      <c r="E10" s="1" t="s">
        <v>74</v>
      </c>
      <c r="F10" s="1" t="s">
        <v>40</v>
      </c>
      <c r="G10" s="1" t="s">
        <v>3</v>
      </c>
      <c r="H10" s="1" t="s">
        <v>30</v>
      </c>
      <c r="I10" s="1" t="s">
        <v>4</v>
      </c>
      <c r="J10" s="1" t="s">
        <v>22</v>
      </c>
      <c r="K10" s="1" t="s">
        <v>41</v>
      </c>
      <c r="L10" s="1" t="s">
        <v>42</v>
      </c>
    </row>
    <row r="11" spans="1:12" x14ac:dyDescent="0.35">
      <c r="A11" s="31"/>
      <c r="B11" s="32"/>
      <c r="C11" s="32"/>
      <c r="D11" s="32"/>
      <c r="E11" s="56"/>
      <c r="F11" s="32"/>
      <c r="G11" s="22">
        <f>IF(A11=0,,IF(D11="YES",((INDEX(Sheet2!$B$15:$J$23,MATCH(B11,Sheet2!$B$14:$J$14,0),MATCH('SPED Mileage'!C11,Sheet2!$A$15:$A$23,0)))*2),(INDEX(Sheet2!$B$15:$J$23,MATCH(B11,Sheet2!$B$14:$J$14,0),MATCH('SPED Mileage'!C11,Sheet2!$A$15:$A$23,0)))))</f>
        <v>0</v>
      </c>
      <c r="H11" s="34">
        <v>0</v>
      </c>
      <c r="I11" s="61">
        <v>0.7</v>
      </c>
      <c r="J11" s="35">
        <v>0</v>
      </c>
      <c r="K11" s="23">
        <f>IF(F11="Yes",((G11+H11)*I11)+J11,0)</f>
        <v>0</v>
      </c>
      <c r="L11" s="23">
        <f>IF(F11="No",((G11+H11)*I11)+J11,0)</f>
        <v>0</v>
      </c>
    </row>
    <row r="12" spans="1:12" x14ac:dyDescent="0.35">
      <c r="A12" s="31"/>
      <c r="B12" s="32"/>
      <c r="C12" s="32"/>
      <c r="D12" s="32"/>
      <c r="E12" s="56"/>
      <c r="F12" s="32"/>
      <c r="G12" s="22">
        <f>IF(A12=0,,IF(D12="YES",((INDEX(Sheet2!$B$15:$J$23,MATCH(B12,Sheet2!$B$14:$J$14,0),MATCH('SPED Mileage'!C12,Sheet2!$A$15:$A$23,0)))*2),(INDEX(Sheet2!$B$15:$J$23,MATCH(B12,Sheet2!$B$14:$J$14,0),MATCH('SPED Mileage'!C12,Sheet2!$A$15:$A$23,0)))))</f>
        <v>0</v>
      </c>
      <c r="H12" s="34">
        <v>0</v>
      </c>
      <c r="I12" s="61">
        <v>0.7</v>
      </c>
      <c r="J12" s="35">
        <v>0</v>
      </c>
      <c r="K12" s="23">
        <f t="shared" ref="K12:K40" si="0">IF(F12="Yes",((G12+H12)*I12)+J12,0)</f>
        <v>0</v>
      </c>
      <c r="L12" s="23">
        <f t="shared" ref="L12:L40" si="1">IF(F12="No",((G12+H12)*I12)+J12,0)</f>
        <v>0</v>
      </c>
    </row>
    <row r="13" spans="1:12" x14ac:dyDescent="0.35">
      <c r="A13" s="31"/>
      <c r="B13" s="32"/>
      <c r="C13" s="32"/>
      <c r="D13" s="32"/>
      <c r="E13" s="56"/>
      <c r="F13" s="32"/>
      <c r="G13" s="22">
        <f>IF(A13=0,,IF(D13="YES",((INDEX(Sheet2!$B$15:$J$23,MATCH(B13,Sheet2!$B$14:$J$14,0),MATCH('SPED Mileage'!C13,Sheet2!$A$15:$A$23,0)))*2),(INDEX(Sheet2!$B$15:$J$23,MATCH(B13,Sheet2!$B$14:$J$14,0),MATCH('SPED Mileage'!C13,Sheet2!$A$15:$A$23,0)))))</f>
        <v>0</v>
      </c>
      <c r="H13" s="34">
        <v>0</v>
      </c>
      <c r="I13" s="61">
        <v>0.7</v>
      </c>
      <c r="J13" s="35">
        <v>0</v>
      </c>
      <c r="K13" s="23">
        <f t="shared" si="0"/>
        <v>0</v>
      </c>
      <c r="L13" s="23">
        <f t="shared" si="1"/>
        <v>0</v>
      </c>
    </row>
    <row r="14" spans="1:12" x14ac:dyDescent="0.35">
      <c r="A14" s="31"/>
      <c r="B14" s="32"/>
      <c r="C14" s="32"/>
      <c r="D14" s="32"/>
      <c r="E14" s="56"/>
      <c r="F14" s="32"/>
      <c r="G14" s="22">
        <f>IF(A14=0,,IF(D14="YES",((INDEX(Sheet2!$B$15:$J$23,MATCH(B14,Sheet2!$B$14:$J$14,0),MATCH('SPED Mileage'!C14,Sheet2!$A$15:$A$23,0)))*2),(INDEX(Sheet2!$B$15:$J$23,MATCH(B14,Sheet2!$B$14:$J$14,0),MATCH('SPED Mileage'!C14,Sheet2!$A$15:$A$23,0)))))</f>
        <v>0</v>
      </c>
      <c r="H14" s="34">
        <v>0</v>
      </c>
      <c r="I14" s="61">
        <v>0.7</v>
      </c>
      <c r="J14" s="35">
        <v>0</v>
      </c>
      <c r="K14" s="23">
        <f t="shared" si="0"/>
        <v>0</v>
      </c>
      <c r="L14" s="23">
        <f t="shared" si="1"/>
        <v>0</v>
      </c>
    </row>
    <row r="15" spans="1:12" x14ac:dyDescent="0.35">
      <c r="A15" s="31"/>
      <c r="B15" s="32"/>
      <c r="C15" s="32"/>
      <c r="D15" s="32"/>
      <c r="E15" s="56"/>
      <c r="F15" s="32"/>
      <c r="G15" s="22">
        <f>IF(A15=0,,IF(D15="YES",((INDEX(Sheet2!$B$15:$J$23,MATCH(B15,Sheet2!$B$14:$J$14,0),MATCH('SPED Mileage'!C15,Sheet2!$A$15:$A$23,0)))*2),(INDEX(Sheet2!$B$15:$J$23,MATCH(B15,Sheet2!$B$14:$J$14,0),MATCH('SPED Mileage'!C15,Sheet2!$A$15:$A$23,0)))))</f>
        <v>0</v>
      </c>
      <c r="H15" s="34">
        <v>0</v>
      </c>
      <c r="I15" s="61">
        <v>0.7</v>
      </c>
      <c r="J15" s="35">
        <v>0</v>
      </c>
      <c r="K15" s="23">
        <f t="shared" si="0"/>
        <v>0</v>
      </c>
      <c r="L15" s="23">
        <f t="shared" si="1"/>
        <v>0</v>
      </c>
    </row>
    <row r="16" spans="1:12" x14ac:dyDescent="0.35">
      <c r="A16" s="31"/>
      <c r="B16" s="32"/>
      <c r="C16" s="32"/>
      <c r="D16" s="32"/>
      <c r="E16" s="56"/>
      <c r="F16" s="32"/>
      <c r="G16" s="22">
        <f>IF(A16=0,,IF(D16="YES",((INDEX(Sheet2!$B$15:$J$23,MATCH(B16,Sheet2!$B$14:$J$14,0),MATCH('SPED Mileage'!C16,Sheet2!$A$15:$A$23,0)))*2),(INDEX(Sheet2!$B$15:$J$23,MATCH(B16,Sheet2!$B$14:$J$14,0),MATCH('SPED Mileage'!C16,Sheet2!$A$15:$A$23,0)))))</f>
        <v>0</v>
      </c>
      <c r="H16" s="34">
        <v>0</v>
      </c>
      <c r="I16" s="61">
        <v>0.7</v>
      </c>
      <c r="J16" s="35">
        <v>0</v>
      </c>
      <c r="K16" s="23">
        <f t="shared" si="0"/>
        <v>0</v>
      </c>
      <c r="L16" s="23">
        <f t="shared" si="1"/>
        <v>0</v>
      </c>
    </row>
    <row r="17" spans="1:12" x14ac:dyDescent="0.35">
      <c r="A17" s="31"/>
      <c r="B17" s="32"/>
      <c r="C17" s="32"/>
      <c r="D17" s="32"/>
      <c r="E17" s="56"/>
      <c r="F17" s="32"/>
      <c r="G17" s="22">
        <f>IF(A17=0,,IF(D17="YES",((INDEX(Sheet2!$B$15:$J$23,MATCH(B17,Sheet2!$B$14:$J$14,0),MATCH('SPED Mileage'!C17,Sheet2!$A$15:$A$23,0)))*2),(INDEX(Sheet2!$B$15:$J$23,MATCH(B17,Sheet2!$B$14:$J$14,0),MATCH('SPED Mileage'!C17,Sheet2!$A$15:$A$23,0)))))</f>
        <v>0</v>
      </c>
      <c r="H17" s="34">
        <v>0</v>
      </c>
      <c r="I17" s="61">
        <v>0.7</v>
      </c>
      <c r="J17" s="35">
        <v>0</v>
      </c>
      <c r="K17" s="23">
        <f t="shared" si="0"/>
        <v>0</v>
      </c>
      <c r="L17" s="23">
        <f t="shared" si="1"/>
        <v>0</v>
      </c>
    </row>
    <row r="18" spans="1:12" x14ac:dyDescent="0.35">
      <c r="A18" s="31"/>
      <c r="B18" s="32"/>
      <c r="C18" s="32"/>
      <c r="D18" s="32"/>
      <c r="E18" s="56"/>
      <c r="F18" s="32"/>
      <c r="G18" s="22">
        <f>IF(A18=0,,IF(D18="YES",((INDEX(Sheet2!$B$15:$J$23,MATCH(B18,Sheet2!$B$14:$J$14,0),MATCH('SPED Mileage'!C18,Sheet2!$A$15:$A$23,0)))*2),(INDEX(Sheet2!$B$15:$J$23,MATCH(B18,Sheet2!$B$14:$J$14,0),MATCH('SPED Mileage'!C18,Sheet2!$A$15:$A$23,0)))))</f>
        <v>0</v>
      </c>
      <c r="H18" s="34">
        <v>0</v>
      </c>
      <c r="I18" s="61">
        <v>0.7</v>
      </c>
      <c r="J18" s="35">
        <v>0</v>
      </c>
      <c r="K18" s="23">
        <f t="shared" si="0"/>
        <v>0</v>
      </c>
      <c r="L18" s="23">
        <f t="shared" si="1"/>
        <v>0</v>
      </c>
    </row>
    <row r="19" spans="1:12" x14ac:dyDescent="0.35">
      <c r="A19" s="31"/>
      <c r="B19" s="32"/>
      <c r="C19" s="32"/>
      <c r="D19" s="32"/>
      <c r="E19" s="56"/>
      <c r="F19" s="32"/>
      <c r="G19" s="22">
        <f>IF(A19=0,,IF(D19="YES",((INDEX(Sheet2!$B$15:$J$23,MATCH(B19,Sheet2!$B$14:$J$14,0),MATCH('SPED Mileage'!C19,Sheet2!$A$15:$A$23,0)))*2),(INDEX(Sheet2!$B$15:$J$23,MATCH(B19,Sheet2!$B$14:$J$14,0),MATCH('SPED Mileage'!C19,Sheet2!$A$15:$A$23,0)))))</f>
        <v>0</v>
      </c>
      <c r="H19" s="34">
        <v>0</v>
      </c>
      <c r="I19" s="61">
        <v>0.7</v>
      </c>
      <c r="J19" s="35">
        <v>0</v>
      </c>
      <c r="K19" s="23">
        <f t="shared" si="0"/>
        <v>0</v>
      </c>
      <c r="L19" s="23">
        <f t="shared" si="1"/>
        <v>0</v>
      </c>
    </row>
    <row r="20" spans="1:12" x14ac:dyDescent="0.35">
      <c r="A20" s="31"/>
      <c r="B20" s="32"/>
      <c r="C20" s="32"/>
      <c r="D20" s="32"/>
      <c r="E20" s="56"/>
      <c r="F20" s="32"/>
      <c r="G20" s="22">
        <f>IF(A20=0,,IF(D20="YES",((INDEX(Sheet2!$B$15:$J$23,MATCH(B20,Sheet2!$B$14:$J$14,0),MATCH('SPED Mileage'!C20,Sheet2!$A$15:$A$23,0)))*2),(INDEX(Sheet2!$B$15:$J$23,MATCH(B20,Sheet2!$B$14:$J$14,0),MATCH('SPED Mileage'!C20,Sheet2!$A$15:$A$23,0)))))</f>
        <v>0</v>
      </c>
      <c r="H20" s="34">
        <v>0</v>
      </c>
      <c r="I20" s="61">
        <v>0.7</v>
      </c>
      <c r="J20" s="35">
        <v>0</v>
      </c>
      <c r="K20" s="23">
        <f t="shared" si="0"/>
        <v>0</v>
      </c>
      <c r="L20" s="23">
        <f t="shared" si="1"/>
        <v>0</v>
      </c>
    </row>
    <row r="21" spans="1:12" x14ac:dyDescent="0.35">
      <c r="A21" s="31"/>
      <c r="B21" s="32"/>
      <c r="C21" s="32"/>
      <c r="D21" s="32"/>
      <c r="E21" s="56"/>
      <c r="F21" s="32"/>
      <c r="G21" s="22">
        <f>IF(A21=0,,IF(D21="YES",((INDEX(Sheet2!$B$15:$J$23,MATCH(B21,Sheet2!$B$14:$J$14,0),MATCH('SPED Mileage'!C21,Sheet2!$A$15:$A$23,0)))*2),(INDEX(Sheet2!$B$15:$J$23,MATCH(B21,Sheet2!$B$14:$J$14,0),MATCH('SPED Mileage'!C21,Sheet2!$A$15:$A$23,0)))))</f>
        <v>0</v>
      </c>
      <c r="H21" s="34">
        <v>0</v>
      </c>
      <c r="I21" s="61">
        <v>0.7</v>
      </c>
      <c r="J21" s="35">
        <v>0</v>
      </c>
      <c r="K21" s="23">
        <f t="shared" si="0"/>
        <v>0</v>
      </c>
      <c r="L21" s="23">
        <f t="shared" si="1"/>
        <v>0</v>
      </c>
    </row>
    <row r="22" spans="1:12" x14ac:dyDescent="0.35">
      <c r="A22" s="31"/>
      <c r="B22" s="32"/>
      <c r="C22" s="32"/>
      <c r="D22" s="32"/>
      <c r="E22" s="56"/>
      <c r="F22" s="32"/>
      <c r="G22" s="22">
        <f>IF(A22=0,,IF(D22="YES",((INDEX(Sheet2!$B$15:$J$23,MATCH(B22,Sheet2!$B$14:$J$14,0),MATCH('SPED Mileage'!C22,Sheet2!$A$15:$A$23,0)))*2),(INDEX(Sheet2!$B$15:$J$23,MATCH(B22,Sheet2!$B$14:$J$14,0),MATCH('SPED Mileage'!C22,Sheet2!$A$15:$A$23,0)))))</f>
        <v>0</v>
      </c>
      <c r="H22" s="34">
        <v>0</v>
      </c>
      <c r="I22" s="61">
        <v>0.7</v>
      </c>
      <c r="J22" s="35">
        <v>0</v>
      </c>
      <c r="K22" s="23">
        <f t="shared" si="0"/>
        <v>0</v>
      </c>
      <c r="L22" s="23">
        <f t="shared" si="1"/>
        <v>0</v>
      </c>
    </row>
    <row r="23" spans="1:12" x14ac:dyDescent="0.35">
      <c r="A23" s="31"/>
      <c r="B23" s="32"/>
      <c r="C23" s="32"/>
      <c r="D23" s="32"/>
      <c r="E23" s="56"/>
      <c r="F23" s="32"/>
      <c r="G23" s="22">
        <f>IF(A23=0,,IF(D23="YES",((INDEX(Sheet2!$B$15:$J$23,MATCH(B23,Sheet2!$B$14:$J$14,0),MATCH('SPED Mileage'!C23,Sheet2!$A$15:$A$23,0)))*2),(INDEX(Sheet2!$B$15:$J$23,MATCH(B23,Sheet2!$B$14:$J$14,0),MATCH('SPED Mileage'!C23,Sheet2!$A$15:$A$23,0)))))</f>
        <v>0</v>
      </c>
      <c r="H23" s="34">
        <v>0</v>
      </c>
      <c r="I23" s="61">
        <v>0.7</v>
      </c>
      <c r="J23" s="35">
        <v>0</v>
      </c>
      <c r="K23" s="23">
        <f t="shared" si="0"/>
        <v>0</v>
      </c>
      <c r="L23" s="23">
        <f t="shared" si="1"/>
        <v>0</v>
      </c>
    </row>
    <row r="24" spans="1:12" x14ac:dyDescent="0.35">
      <c r="A24" s="31"/>
      <c r="B24" s="32"/>
      <c r="C24" s="32"/>
      <c r="D24" s="32"/>
      <c r="E24" s="56"/>
      <c r="F24" s="32"/>
      <c r="G24" s="22">
        <f>IF(A24=0,,IF(D24="YES",((INDEX(Sheet2!$B$15:$J$23,MATCH(B24,Sheet2!$B$14:$J$14,0),MATCH('SPED Mileage'!C24,Sheet2!$A$15:$A$23,0)))*2),(INDEX(Sheet2!$B$15:$J$23,MATCH(B24,Sheet2!$B$14:$J$14,0),MATCH('SPED Mileage'!C24,Sheet2!$A$15:$A$23,0)))))</f>
        <v>0</v>
      </c>
      <c r="H24" s="34">
        <v>0</v>
      </c>
      <c r="I24" s="61">
        <v>0.7</v>
      </c>
      <c r="J24" s="35">
        <v>0</v>
      </c>
      <c r="K24" s="23">
        <f t="shared" si="0"/>
        <v>0</v>
      </c>
      <c r="L24" s="23">
        <f t="shared" si="1"/>
        <v>0</v>
      </c>
    </row>
    <row r="25" spans="1:12" x14ac:dyDescent="0.35">
      <c r="A25" s="31"/>
      <c r="B25" s="32"/>
      <c r="C25" s="32"/>
      <c r="D25" s="32"/>
      <c r="E25" s="56"/>
      <c r="F25" s="32"/>
      <c r="G25" s="22">
        <f>IF(A25=0,,IF(D25="YES",((INDEX(Sheet2!$B$15:$J$23,MATCH(B25,Sheet2!$B$14:$J$14,0),MATCH('SPED Mileage'!C25,Sheet2!$A$15:$A$23,0)))*2),(INDEX(Sheet2!$B$15:$J$23,MATCH(B25,Sheet2!$B$14:$J$14,0),MATCH('SPED Mileage'!C25,Sheet2!$A$15:$A$23,0)))))</f>
        <v>0</v>
      </c>
      <c r="H25" s="34">
        <v>0</v>
      </c>
      <c r="I25" s="61">
        <v>0.7</v>
      </c>
      <c r="J25" s="35">
        <v>0</v>
      </c>
      <c r="K25" s="23">
        <f t="shared" si="0"/>
        <v>0</v>
      </c>
      <c r="L25" s="23">
        <f t="shared" si="1"/>
        <v>0</v>
      </c>
    </row>
    <row r="26" spans="1:12" x14ac:dyDescent="0.35">
      <c r="A26" s="31"/>
      <c r="B26" s="32"/>
      <c r="C26" s="32"/>
      <c r="D26" s="32"/>
      <c r="E26" s="56"/>
      <c r="F26" s="32"/>
      <c r="G26" s="22">
        <f>IF(A26=0,,IF(D26="YES",((INDEX(Sheet2!$B$15:$J$23,MATCH(B26,Sheet2!$B$14:$J$14,0),MATCH('SPED Mileage'!C26,Sheet2!$A$15:$A$23,0)))*2),(INDEX(Sheet2!$B$15:$J$23,MATCH(B26,Sheet2!$B$14:$J$14,0),MATCH('SPED Mileage'!C26,Sheet2!$A$15:$A$23,0)))))</f>
        <v>0</v>
      </c>
      <c r="H26" s="34">
        <v>0</v>
      </c>
      <c r="I26" s="61">
        <v>0.7</v>
      </c>
      <c r="J26" s="35">
        <v>0</v>
      </c>
      <c r="K26" s="23">
        <f t="shared" si="0"/>
        <v>0</v>
      </c>
      <c r="L26" s="23">
        <f t="shared" si="1"/>
        <v>0</v>
      </c>
    </row>
    <row r="27" spans="1:12" x14ac:dyDescent="0.35">
      <c r="A27" s="31"/>
      <c r="B27" s="32"/>
      <c r="C27" s="32"/>
      <c r="D27" s="32"/>
      <c r="E27" s="56"/>
      <c r="F27" s="32"/>
      <c r="G27" s="22">
        <f>IF(A27=0,,IF(D27="YES",((INDEX(Sheet2!$B$15:$J$23,MATCH(B27,Sheet2!$B$14:$J$14,0),MATCH('SPED Mileage'!C27,Sheet2!$A$15:$A$23,0)))*2),(INDEX(Sheet2!$B$15:$J$23,MATCH(B27,Sheet2!$B$14:$J$14,0),MATCH('SPED Mileage'!C27,Sheet2!$A$15:$A$23,0)))))</f>
        <v>0</v>
      </c>
      <c r="H27" s="34">
        <v>0</v>
      </c>
      <c r="I27" s="61">
        <v>0.7</v>
      </c>
      <c r="J27" s="35">
        <v>0</v>
      </c>
      <c r="K27" s="23">
        <f t="shared" si="0"/>
        <v>0</v>
      </c>
      <c r="L27" s="23">
        <f t="shared" si="1"/>
        <v>0</v>
      </c>
    </row>
    <row r="28" spans="1:12" x14ac:dyDescent="0.35">
      <c r="A28" s="31"/>
      <c r="B28" s="32"/>
      <c r="C28" s="32"/>
      <c r="D28" s="32"/>
      <c r="E28" s="56"/>
      <c r="F28" s="32"/>
      <c r="G28" s="22">
        <f>IF(A28=0,,IF(D28="YES",((INDEX(Sheet2!$B$15:$J$23,MATCH(B28,Sheet2!$B$14:$J$14,0),MATCH('SPED Mileage'!C28,Sheet2!$A$15:$A$23,0)))*2),(INDEX(Sheet2!$B$15:$J$23,MATCH(B28,Sheet2!$B$14:$J$14,0),MATCH('SPED Mileage'!C28,Sheet2!$A$15:$A$23,0)))))</f>
        <v>0</v>
      </c>
      <c r="H28" s="34">
        <v>0</v>
      </c>
      <c r="I28" s="61">
        <v>0.7</v>
      </c>
      <c r="J28" s="35">
        <v>0</v>
      </c>
      <c r="K28" s="23">
        <f t="shared" si="0"/>
        <v>0</v>
      </c>
      <c r="L28" s="23">
        <f t="shared" si="1"/>
        <v>0</v>
      </c>
    </row>
    <row r="29" spans="1:12" x14ac:dyDescent="0.35">
      <c r="A29" s="31"/>
      <c r="B29" s="32"/>
      <c r="C29" s="32"/>
      <c r="D29" s="32"/>
      <c r="E29" s="56"/>
      <c r="F29" s="32"/>
      <c r="G29" s="22">
        <f>IF(A29=0,,IF(D29="YES",((INDEX(Sheet2!$B$15:$J$23,MATCH(B29,Sheet2!$B$14:$J$14,0),MATCH('SPED Mileage'!C29,Sheet2!$A$15:$A$23,0)))*2),(INDEX(Sheet2!$B$15:$J$23,MATCH(B29,Sheet2!$B$14:$J$14,0),MATCH('SPED Mileage'!C29,Sheet2!$A$15:$A$23,0)))))</f>
        <v>0</v>
      </c>
      <c r="H29" s="34">
        <v>0</v>
      </c>
      <c r="I29" s="61">
        <v>0.7</v>
      </c>
      <c r="J29" s="35">
        <v>0</v>
      </c>
      <c r="K29" s="23">
        <f t="shared" si="0"/>
        <v>0</v>
      </c>
      <c r="L29" s="23">
        <f t="shared" si="1"/>
        <v>0</v>
      </c>
    </row>
    <row r="30" spans="1:12" x14ac:dyDescent="0.35">
      <c r="A30" s="31"/>
      <c r="B30" s="32"/>
      <c r="C30" s="32"/>
      <c r="D30" s="32"/>
      <c r="E30" s="56"/>
      <c r="F30" s="32"/>
      <c r="G30" s="22">
        <f>IF(A30=0,,IF(D30="YES",((INDEX(Sheet2!$B$15:$J$23,MATCH(B30,Sheet2!$B$14:$J$14,0),MATCH('SPED Mileage'!C30,Sheet2!$A$15:$A$23,0)))*2),(INDEX(Sheet2!$B$15:$J$23,MATCH(B30,Sheet2!$B$14:$J$14,0),MATCH('SPED Mileage'!C30,Sheet2!$A$15:$A$23,0)))))</f>
        <v>0</v>
      </c>
      <c r="H30" s="34">
        <v>0</v>
      </c>
      <c r="I30" s="61">
        <v>0.7</v>
      </c>
      <c r="J30" s="35">
        <v>0</v>
      </c>
      <c r="K30" s="23">
        <f t="shared" si="0"/>
        <v>0</v>
      </c>
      <c r="L30" s="23">
        <f t="shared" si="1"/>
        <v>0</v>
      </c>
    </row>
    <row r="31" spans="1:12" x14ac:dyDescent="0.35">
      <c r="A31" s="31"/>
      <c r="B31" s="32"/>
      <c r="C31" s="32"/>
      <c r="D31" s="32"/>
      <c r="E31" s="56"/>
      <c r="F31" s="32"/>
      <c r="G31" s="22">
        <f>IF(A31=0,,IF(D31="YES",((INDEX(Sheet2!$B$15:$J$23,MATCH(B31,Sheet2!$B$14:$J$14,0),MATCH('SPED Mileage'!C31,Sheet2!$A$15:$A$23,0)))*2),(INDEX(Sheet2!$B$15:$J$23,MATCH(B31,Sheet2!$B$14:$J$14,0),MATCH('SPED Mileage'!C31,Sheet2!$A$15:$A$23,0)))))</f>
        <v>0</v>
      </c>
      <c r="H31" s="34">
        <v>0</v>
      </c>
      <c r="I31" s="61">
        <v>0.7</v>
      </c>
      <c r="J31" s="35">
        <v>0</v>
      </c>
      <c r="K31" s="23">
        <f t="shared" si="0"/>
        <v>0</v>
      </c>
      <c r="L31" s="23">
        <f t="shared" si="1"/>
        <v>0</v>
      </c>
    </row>
    <row r="32" spans="1:12" x14ac:dyDescent="0.35">
      <c r="A32" s="31"/>
      <c r="B32" s="32"/>
      <c r="C32" s="32"/>
      <c r="D32" s="32"/>
      <c r="E32" s="56"/>
      <c r="F32" s="32"/>
      <c r="G32" s="22">
        <f>IF(A32=0,,IF(D32="YES",((INDEX(Sheet2!$B$15:$J$23,MATCH(B32,Sheet2!$B$14:$J$14,0),MATCH('SPED Mileage'!C32,Sheet2!$A$15:$A$23,0)))*2),(INDEX(Sheet2!$B$15:$J$23,MATCH(B32,Sheet2!$B$14:$J$14,0),MATCH('SPED Mileage'!C32,Sheet2!$A$15:$A$23,0)))))</f>
        <v>0</v>
      </c>
      <c r="H32" s="34">
        <v>0</v>
      </c>
      <c r="I32" s="61">
        <v>0.7</v>
      </c>
      <c r="J32" s="35">
        <v>0</v>
      </c>
      <c r="K32" s="23">
        <f t="shared" si="0"/>
        <v>0</v>
      </c>
      <c r="L32" s="23">
        <f t="shared" si="1"/>
        <v>0</v>
      </c>
    </row>
    <row r="33" spans="1:13" x14ac:dyDescent="0.35">
      <c r="A33" s="31"/>
      <c r="B33" s="32"/>
      <c r="C33" s="32"/>
      <c r="D33" s="32"/>
      <c r="E33" s="56"/>
      <c r="F33" s="32"/>
      <c r="G33" s="22">
        <f>IF(A33=0,,IF(D33="YES",((INDEX(Sheet2!$B$15:$J$23,MATCH(B33,Sheet2!$B$14:$J$14,0),MATCH('SPED Mileage'!C33,Sheet2!$A$15:$A$23,0)))*2),(INDEX(Sheet2!$B$15:$J$23,MATCH(B33,Sheet2!$B$14:$J$14,0),MATCH('SPED Mileage'!C33,Sheet2!$A$15:$A$23,0)))))</f>
        <v>0</v>
      </c>
      <c r="H33" s="34">
        <v>0</v>
      </c>
      <c r="I33" s="61">
        <v>0.7</v>
      </c>
      <c r="J33" s="35">
        <v>0</v>
      </c>
      <c r="K33" s="23">
        <f t="shared" si="0"/>
        <v>0</v>
      </c>
      <c r="L33" s="23">
        <f t="shared" si="1"/>
        <v>0</v>
      </c>
    </row>
    <row r="34" spans="1:13" x14ac:dyDescent="0.35">
      <c r="A34" s="31"/>
      <c r="B34" s="32"/>
      <c r="C34" s="32"/>
      <c r="D34" s="32"/>
      <c r="E34" s="56"/>
      <c r="F34" s="32"/>
      <c r="G34" s="22">
        <f>IF(A34=0,,IF(D34="YES",((INDEX(Sheet2!$B$15:$J$23,MATCH(B34,Sheet2!$B$14:$J$14,0),MATCH('SPED Mileage'!C34,Sheet2!$A$15:$A$23,0)))*2),(INDEX(Sheet2!$B$15:$J$23,MATCH(B34,Sheet2!$B$14:$J$14,0),MATCH('SPED Mileage'!C34,Sheet2!$A$15:$A$23,0)))))</f>
        <v>0</v>
      </c>
      <c r="H34" s="34">
        <v>0</v>
      </c>
      <c r="I34" s="61">
        <v>0.7</v>
      </c>
      <c r="J34" s="35">
        <v>0</v>
      </c>
      <c r="K34" s="23">
        <f t="shared" si="0"/>
        <v>0</v>
      </c>
      <c r="L34" s="23">
        <f t="shared" si="1"/>
        <v>0</v>
      </c>
    </row>
    <row r="35" spans="1:13" x14ac:dyDescent="0.35">
      <c r="A35" s="31"/>
      <c r="B35" s="32"/>
      <c r="C35" s="32"/>
      <c r="D35" s="32"/>
      <c r="E35" s="56"/>
      <c r="F35" s="32"/>
      <c r="G35" s="22">
        <f>IF(A35=0,,IF(D35="YES",((INDEX(Sheet2!$B$15:$J$23,MATCH(B35,Sheet2!$B$14:$J$14,0),MATCH('SPED Mileage'!C35,Sheet2!$A$15:$A$23,0)))*2),(INDEX(Sheet2!$B$15:$J$23,MATCH(B35,Sheet2!$B$14:$J$14,0),MATCH('SPED Mileage'!C35,Sheet2!$A$15:$A$23,0)))))</f>
        <v>0</v>
      </c>
      <c r="H35" s="34">
        <v>0</v>
      </c>
      <c r="I35" s="61">
        <v>0.7</v>
      </c>
      <c r="J35" s="35">
        <v>0</v>
      </c>
      <c r="K35" s="23">
        <f t="shared" si="0"/>
        <v>0</v>
      </c>
      <c r="L35" s="23">
        <f t="shared" si="1"/>
        <v>0</v>
      </c>
    </row>
    <row r="36" spans="1:13" x14ac:dyDescent="0.35">
      <c r="A36" s="31"/>
      <c r="B36" s="32"/>
      <c r="C36" s="32"/>
      <c r="D36" s="32"/>
      <c r="E36" s="56"/>
      <c r="F36" s="32"/>
      <c r="G36" s="22">
        <f>IF(A36=0,,IF(D36="YES",((INDEX(Sheet2!$B$15:$J$23,MATCH(B36,Sheet2!$B$14:$J$14,0),MATCH('SPED Mileage'!C36,Sheet2!$A$15:$A$23,0)))*2),(INDEX(Sheet2!$B$15:$J$23,MATCH(B36,Sheet2!$B$14:$J$14,0),MATCH('SPED Mileage'!C36,Sheet2!$A$15:$A$23,0)))))</f>
        <v>0</v>
      </c>
      <c r="H36" s="34">
        <v>0</v>
      </c>
      <c r="I36" s="61">
        <v>0.7</v>
      </c>
      <c r="J36" s="35">
        <v>0</v>
      </c>
      <c r="K36" s="23">
        <f t="shared" si="0"/>
        <v>0</v>
      </c>
      <c r="L36" s="23">
        <f t="shared" si="1"/>
        <v>0</v>
      </c>
    </row>
    <row r="37" spans="1:13" x14ac:dyDescent="0.35">
      <c r="A37" s="31"/>
      <c r="B37" s="32"/>
      <c r="C37" s="32"/>
      <c r="D37" s="32"/>
      <c r="E37" s="56"/>
      <c r="F37" s="32"/>
      <c r="G37" s="22">
        <f>IF(A37=0,,IF(D37="YES",((INDEX(Sheet2!$B$15:$J$23,MATCH(B37,Sheet2!$B$14:$J$14,0),MATCH('SPED Mileage'!C37,Sheet2!$A$15:$A$23,0)))*2),(INDEX(Sheet2!$B$15:$J$23,MATCH(B37,Sheet2!$B$14:$J$14,0),MATCH('SPED Mileage'!C37,Sheet2!$A$15:$A$23,0)))))</f>
        <v>0</v>
      </c>
      <c r="H37" s="34">
        <v>0</v>
      </c>
      <c r="I37" s="61">
        <v>0.7</v>
      </c>
      <c r="J37" s="35">
        <v>0</v>
      </c>
      <c r="K37" s="23">
        <f t="shared" si="0"/>
        <v>0</v>
      </c>
      <c r="L37" s="23">
        <f t="shared" si="1"/>
        <v>0</v>
      </c>
    </row>
    <row r="38" spans="1:13" x14ac:dyDescent="0.35">
      <c r="A38" s="31"/>
      <c r="B38" s="32"/>
      <c r="C38" s="32"/>
      <c r="D38" s="32"/>
      <c r="E38" s="56"/>
      <c r="F38" s="32"/>
      <c r="G38" s="22">
        <f>IF(A38=0,,IF(D38="YES",((INDEX(Sheet2!$B$15:$J$23,MATCH(B38,Sheet2!$B$14:$J$14,0),MATCH('SPED Mileage'!C38,Sheet2!$A$15:$A$23,0)))*2),(INDEX(Sheet2!$B$15:$J$23,MATCH(B38,Sheet2!$B$14:$J$14,0),MATCH('SPED Mileage'!C38,Sheet2!$A$15:$A$23,0)))))</f>
        <v>0</v>
      </c>
      <c r="H38" s="34">
        <v>0</v>
      </c>
      <c r="I38" s="61">
        <v>0.7</v>
      </c>
      <c r="J38" s="35">
        <v>0</v>
      </c>
      <c r="K38" s="23">
        <f t="shared" si="0"/>
        <v>0</v>
      </c>
      <c r="L38" s="23">
        <f t="shared" si="1"/>
        <v>0</v>
      </c>
    </row>
    <row r="39" spans="1:13" x14ac:dyDescent="0.35">
      <c r="A39" s="31"/>
      <c r="B39" s="32"/>
      <c r="C39" s="32"/>
      <c r="D39" s="32"/>
      <c r="E39" s="56"/>
      <c r="F39" s="32"/>
      <c r="G39" s="22">
        <f>IF(A39=0,,IF(D39="YES",((INDEX(Sheet2!$B$15:$J$23,MATCH(B39,Sheet2!$B$14:$J$14,0),MATCH('SPED Mileage'!C39,Sheet2!$A$15:$A$23,0)))*2),(INDEX(Sheet2!$B$15:$J$23,MATCH(B39,Sheet2!$B$14:$J$14,0),MATCH('SPED Mileage'!C39,Sheet2!$A$15:$A$23,0)))))</f>
        <v>0</v>
      </c>
      <c r="H39" s="34">
        <v>0</v>
      </c>
      <c r="I39" s="61">
        <v>0.7</v>
      </c>
      <c r="J39" s="35">
        <v>0</v>
      </c>
      <c r="K39" s="23">
        <f t="shared" si="0"/>
        <v>0</v>
      </c>
      <c r="L39" s="23">
        <f t="shared" si="1"/>
        <v>0</v>
      </c>
    </row>
    <row r="40" spans="1:13" x14ac:dyDescent="0.35">
      <c r="A40" s="31"/>
      <c r="B40" s="32"/>
      <c r="C40" s="32"/>
      <c r="D40" s="32"/>
      <c r="E40" s="56"/>
      <c r="F40" s="32"/>
      <c r="G40" s="22">
        <f>IF(A40=0,,IF(D40="YES",((INDEX(Sheet2!$B$15:$J$23,MATCH(B40,Sheet2!$B$14:$J$14,0),MATCH('SPED Mileage'!C40,Sheet2!$A$15:$A$23,0)))*2),(INDEX(Sheet2!$B$15:$J$23,MATCH(B40,Sheet2!$B$14:$J$14,0),MATCH('SPED Mileage'!C40,Sheet2!$A$15:$A$23,0)))))</f>
        <v>0</v>
      </c>
      <c r="H40" s="34">
        <v>0</v>
      </c>
      <c r="I40" s="61">
        <v>0.7</v>
      </c>
      <c r="J40" s="35">
        <v>0</v>
      </c>
      <c r="K40" s="23">
        <f t="shared" si="0"/>
        <v>0</v>
      </c>
      <c r="L40" s="23">
        <f t="shared" si="1"/>
        <v>0</v>
      </c>
    </row>
    <row r="41" spans="1:13" ht="15" thickBot="1" x14ac:dyDescent="0.4">
      <c r="E41" s="4" t="s">
        <v>23</v>
      </c>
      <c r="F41" s="4"/>
      <c r="G41" s="21">
        <f>SUM(G11:G40)</f>
        <v>0</v>
      </c>
      <c r="H41" s="21">
        <f>SUM(H11:H40)</f>
        <v>0</v>
      </c>
      <c r="I41" s="21"/>
      <c r="J41" s="24">
        <f>SUM(J11:J40)</f>
        <v>0</v>
      </c>
      <c r="K41" s="24">
        <f>SUM(K11:K40)</f>
        <v>0</v>
      </c>
      <c r="L41" s="24">
        <f>SUM(L11:L40)</f>
        <v>0</v>
      </c>
    </row>
    <row r="42" spans="1:13" x14ac:dyDescent="0.35">
      <c r="G42" s="2"/>
      <c r="H42" s="2"/>
      <c r="I42" s="3"/>
      <c r="J42" s="3"/>
      <c r="K42" s="3"/>
      <c r="L42" s="2"/>
    </row>
    <row r="43" spans="1:13" x14ac:dyDescent="0.35">
      <c r="A43" s="4" t="s">
        <v>24</v>
      </c>
      <c r="B43" s="63"/>
      <c r="C43" s="63"/>
      <c r="D43" s="63"/>
      <c r="E43" s="63"/>
      <c r="F43" s="6"/>
      <c r="G43" s="14" t="s">
        <v>27</v>
      </c>
      <c r="H43" s="65"/>
      <c r="I43" s="65"/>
      <c r="J43" s="65"/>
      <c r="K43" s="25"/>
      <c r="L43" s="2"/>
    </row>
    <row r="44" spans="1:13" x14ac:dyDescent="0.35">
      <c r="A44" s="4"/>
      <c r="B44" s="15" t="s">
        <v>26</v>
      </c>
      <c r="G44" s="14"/>
      <c r="H44" s="14"/>
      <c r="I44" s="3"/>
      <c r="J44" s="3"/>
      <c r="K44" s="3"/>
      <c r="L44" s="2"/>
    </row>
    <row r="45" spans="1:13" ht="21" customHeight="1" x14ac:dyDescent="0.35">
      <c r="A45" s="4" t="s">
        <v>25</v>
      </c>
      <c r="B45" s="69"/>
      <c r="C45" s="69"/>
      <c r="D45" s="69"/>
      <c r="E45" s="69"/>
      <c r="F45" s="6"/>
      <c r="G45" s="14" t="s">
        <v>27</v>
      </c>
      <c r="H45" s="65"/>
      <c r="I45" s="65"/>
      <c r="J45" s="65"/>
      <c r="K45" s="25"/>
      <c r="L45" s="2"/>
    </row>
    <row r="46" spans="1:13" x14ac:dyDescent="0.35">
      <c r="A46" s="13"/>
      <c r="E46" s="57"/>
      <c r="G46" s="10"/>
      <c r="H46" s="10"/>
      <c r="I46" s="3"/>
      <c r="J46" s="3"/>
      <c r="K46" s="3"/>
      <c r="L46" s="2"/>
    </row>
    <row r="47" spans="1:13" ht="18.75" customHeight="1" x14ac:dyDescent="0.35">
      <c r="A47" s="4" t="s">
        <v>28</v>
      </c>
      <c r="B47" s="63"/>
      <c r="C47" s="63"/>
      <c r="D47" s="63"/>
      <c r="E47" s="63"/>
      <c r="F47" s="6"/>
      <c r="G47" s="17" t="s">
        <v>29</v>
      </c>
      <c r="H47" s="65"/>
      <c r="I47" s="65"/>
      <c r="J47" s="65"/>
      <c r="K47" s="25"/>
      <c r="L47" s="3"/>
      <c r="M47" s="2"/>
    </row>
    <row r="48" spans="1:13" ht="18.75" customHeight="1" x14ac:dyDescent="0.35">
      <c r="A48" s="13"/>
      <c r="B48" s="64"/>
      <c r="C48" s="64"/>
      <c r="D48" s="64"/>
      <c r="E48" s="64"/>
      <c r="F48" s="6"/>
      <c r="G48" s="17" t="s">
        <v>29</v>
      </c>
      <c r="H48" s="66"/>
      <c r="I48" s="66"/>
      <c r="J48" s="66"/>
      <c r="K48" s="25"/>
      <c r="L48" s="3"/>
      <c r="M48" s="2"/>
    </row>
    <row r="49" spans="1:13" ht="18.75" customHeight="1" x14ac:dyDescent="0.35">
      <c r="B49" s="63"/>
      <c r="C49" s="63"/>
      <c r="D49" s="63"/>
      <c r="E49" s="63"/>
      <c r="F49" s="6"/>
      <c r="G49" s="17" t="s">
        <v>29</v>
      </c>
      <c r="H49" s="66"/>
      <c r="I49" s="66"/>
      <c r="J49" s="66"/>
      <c r="K49" s="25"/>
      <c r="L49" s="3"/>
      <c r="M49" s="2"/>
    </row>
    <row r="50" spans="1:13" x14ac:dyDescent="0.35">
      <c r="A50" s="68" t="s">
        <v>79</v>
      </c>
      <c r="B50" s="68"/>
      <c r="C50" s="68"/>
      <c r="D50" s="68"/>
      <c r="E50" s="68"/>
      <c r="F50" s="68"/>
      <c r="G50" s="68"/>
      <c r="H50" s="68"/>
      <c r="I50" s="68"/>
      <c r="J50" s="68"/>
      <c r="K50" s="68"/>
      <c r="L50" s="68"/>
      <c r="M50" s="2"/>
    </row>
    <row r="51" spans="1:13" x14ac:dyDescent="0.35">
      <c r="J51" s="3"/>
      <c r="K51" s="3"/>
      <c r="L51" s="3"/>
    </row>
    <row r="52" spans="1:13" x14ac:dyDescent="0.35">
      <c r="J52" s="3"/>
      <c r="K52" s="3"/>
      <c r="L52" s="3"/>
    </row>
    <row r="53" spans="1:13" x14ac:dyDescent="0.35">
      <c r="J53" s="3"/>
      <c r="K53" s="3"/>
      <c r="L53" s="3"/>
    </row>
    <row r="54" spans="1:13" x14ac:dyDescent="0.35">
      <c r="I54" s="3"/>
      <c r="J54" s="3"/>
      <c r="K54" s="3"/>
    </row>
    <row r="55" spans="1:13" x14ac:dyDescent="0.35">
      <c r="I55" s="3"/>
      <c r="J55" s="3"/>
      <c r="K55" s="3"/>
    </row>
    <row r="56" spans="1:13" x14ac:dyDescent="0.35">
      <c r="I56" s="3"/>
      <c r="J56" s="3"/>
      <c r="K56" s="3"/>
    </row>
    <row r="57" spans="1:13" x14ac:dyDescent="0.35">
      <c r="I57" s="3"/>
      <c r="J57" s="3"/>
      <c r="K57" s="3"/>
    </row>
    <row r="58" spans="1:13" x14ac:dyDescent="0.35">
      <c r="I58" s="3"/>
      <c r="J58" s="3"/>
      <c r="K58" s="3"/>
    </row>
    <row r="59" spans="1:13" x14ac:dyDescent="0.35">
      <c r="I59" s="3"/>
      <c r="J59" s="3"/>
      <c r="K59" s="3"/>
    </row>
    <row r="60" spans="1:13" x14ac:dyDescent="0.35">
      <c r="I60" s="3"/>
      <c r="J60" s="3"/>
      <c r="K60" s="3"/>
    </row>
    <row r="61" spans="1:13" x14ac:dyDescent="0.35">
      <c r="I61" s="3"/>
      <c r="J61" s="3"/>
      <c r="K61" s="3"/>
    </row>
    <row r="62" spans="1:13" x14ac:dyDescent="0.35">
      <c r="I62" s="3"/>
      <c r="J62" s="3"/>
      <c r="K62" s="3"/>
    </row>
    <row r="63" spans="1:13" x14ac:dyDescent="0.35">
      <c r="I63" s="3"/>
      <c r="J63" s="3"/>
      <c r="K63" s="3"/>
    </row>
    <row r="64" spans="1:13" x14ac:dyDescent="0.35">
      <c r="I64" s="3"/>
      <c r="J64" s="3"/>
      <c r="K64" s="3"/>
    </row>
    <row r="65" spans="9:11" x14ac:dyDescent="0.35">
      <c r="I65" s="3"/>
      <c r="J65" s="3"/>
      <c r="K65" s="3"/>
    </row>
    <row r="66" spans="9:11" x14ac:dyDescent="0.35">
      <c r="I66" s="3"/>
      <c r="J66" s="3"/>
      <c r="K66" s="3"/>
    </row>
    <row r="67" spans="9:11" x14ac:dyDescent="0.35">
      <c r="I67" s="3"/>
      <c r="J67" s="3"/>
      <c r="K67" s="3"/>
    </row>
    <row r="68" spans="9:11" x14ac:dyDescent="0.35">
      <c r="I68" s="3"/>
      <c r="J68" s="3"/>
      <c r="K68" s="3"/>
    </row>
    <row r="69" spans="9:11" x14ac:dyDescent="0.35">
      <c r="I69" s="3"/>
      <c r="J69" s="3"/>
      <c r="K69" s="3"/>
    </row>
    <row r="70" spans="9:11" x14ac:dyDescent="0.35">
      <c r="I70" s="3"/>
      <c r="J70" s="3"/>
      <c r="K70" s="3"/>
    </row>
    <row r="71" spans="9:11" x14ac:dyDescent="0.35">
      <c r="I71" s="3"/>
      <c r="J71" s="3"/>
      <c r="K71" s="3"/>
    </row>
    <row r="72" spans="9:11" x14ac:dyDescent="0.35">
      <c r="I72" s="3"/>
      <c r="J72" s="3"/>
      <c r="K72" s="3"/>
    </row>
    <row r="181" spans="1:2" hidden="1" x14ac:dyDescent="0.35">
      <c r="A181" t="s">
        <v>14</v>
      </c>
      <c r="B181" t="s">
        <v>38</v>
      </c>
    </row>
    <row r="182" spans="1:2" hidden="1" x14ac:dyDescent="0.35">
      <c r="A182" t="s">
        <v>78</v>
      </c>
      <c r="B182" t="s">
        <v>39</v>
      </c>
    </row>
    <row r="183" spans="1:2" hidden="1" x14ac:dyDescent="0.35">
      <c r="A183" t="s">
        <v>18</v>
      </c>
    </row>
    <row r="184" spans="1:2" hidden="1" x14ac:dyDescent="0.35">
      <c r="A184" t="s">
        <v>20</v>
      </c>
    </row>
    <row r="185" spans="1:2" hidden="1" x14ac:dyDescent="0.35">
      <c r="A185" t="s">
        <v>15</v>
      </c>
    </row>
    <row r="186" spans="1:2" hidden="1" x14ac:dyDescent="0.35">
      <c r="A186" t="s">
        <v>76</v>
      </c>
    </row>
    <row r="187" spans="1:2" hidden="1" x14ac:dyDescent="0.35">
      <c r="A187" t="s">
        <v>77</v>
      </c>
    </row>
    <row r="188" spans="1:2" hidden="1" x14ac:dyDescent="0.35">
      <c r="A188" t="s">
        <v>19</v>
      </c>
    </row>
    <row r="189" spans="1:2" hidden="1" x14ac:dyDescent="0.35">
      <c r="A189" t="s">
        <v>31</v>
      </c>
    </row>
  </sheetData>
  <sheetProtection algorithmName="SHA-512" hashValue="J3v6fp53ul8MGZiVdZF+tclfbcfEPvEQgBb6sSvy4R0z6XWya2dYLTgIjSaNDPHQH5ssInRC3s5A4yoBomFXAQ==" saltValue="u4UOuVA4/yMH3wYiKU5LFw==" spinCount="100000" sheet="1" objects="1" scenarios="1" insertRows="0" deleteRows="0" selectLockedCells="1"/>
  <mergeCells count="15">
    <mergeCell ref="A1:L1"/>
    <mergeCell ref="B3:C3"/>
    <mergeCell ref="B4:C4"/>
    <mergeCell ref="B5:C5"/>
    <mergeCell ref="B43:E43"/>
    <mergeCell ref="H43:J43"/>
    <mergeCell ref="B49:E49"/>
    <mergeCell ref="H49:J49"/>
    <mergeCell ref="A50:L50"/>
    <mergeCell ref="B45:E45"/>
    <mergeCell ref="H45:J45"/>
    <mergeCell ref="B47:E47"/>
    <mergeCell ref="H47:J47"/>
    <mergeCell ref="B48:E48"/>
    <mergeCell ref="H48:J48"/>
  </mergeCells>
  <dataValidations count="2">
    <dataValidation type="list" allowBlank="1" showInputMessage="1" showErrorMessage="1" sqref="F11:F40 D11:D40" xr:uid="{00000000-0002-0000-0200-000000000000}">
      <formula1>$B$181:$B$182</formula1>
    </dataValidation>
    <dataValidation type="list" allowBlank="1" showInputMessage="1" showErrorMessage="1" sqref="B11:C40" xr:uid="{00000000-0002-0000-0200-000001000000}">
      <formula1>$A$181:$A$189</formula1>
    </dataValidation>
  </dataValidations>
  <pageMargins left="0.7" right="0.7" top="0.25" bottom="0.25" header="0.3" footer="0.3"/>
  <pageSetup scale="6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5"/>
  <sheetViews>
    <sheetView workbookViewId="0">
      <selection activeCell="I2" sqref="I2"/>
    </sheetView>
  </sheetViews>
  <sheetFormatPr defaultRowHeight="12.5" x14ac:dyDescent="0.25"/>
  <cols>
    <col min="1" max="1" width="11.453125" style="7" customWidth="1"/>
    <col min="2" max="5" width="9.1796875" style="7"/>
    <col min="6" max="6" width="11.54296875" style="7" bestFit="1" customWidth="1"/>
    <col min="7" max="8" width="9.1796875" style="7"/>
    <col min="9" max="9" width="11.7265625" style="7" customWidth="1"/>
    <col min="10" max="261" width="9.1796875" style="7"/>
    <col min="262" max="262" width="11.54296875" style="7" bestFit="1" customWidth="1"/>
    <col min="263" max="517" width="9.1796875" style="7"/>
    <col min="518" max="518" width="11.54296875" style="7" bestFit="1" customWidth="1"/>
    <col min="519" max="773" width="9.1796875" style="7"/>
    <col min="774" max="774" width="11.54296875" style="7" bestFit="1" customWidth="1"/>
    <col min="775" max="1029" width="9.1796875" style="7"/>
    <col min="1030" max="1030" width="11.54296875" style="7" bestFit="1" customWidth="1"/>
    <col min="1031" max="1285" width="9.1796875" style="7"/>
    <col min="1286" max="1286" width="11.54296875" style="7" bestFit="1" customWidth="1"/>
    <col min="1287" max="1541" width="9.1796875" style="7"/>
    <col min="1542" max="1542" width="11.54296875" style="7" bestFit="1" customWidth="1"/>
    <col min="1543" max="1797" width="9.1796875" style="7"/>
    <col min="1798" max="1798" width="11.54296875" style="7" bestFit="1" customWidth="1"/>
    <col min="1799" max="2053" width="9.1796875" style="7"/>
    <col min="2054" max="2054" width="11.54296875" style="7" bestFit="1" customWidth="1"/>
    <col min="2055" max="2309" width="9.1796875" style="7"/>
    <col min="2310" max="2310" width="11.54296875" style="7" bestFit="1" customWidth="1"/>
    <col min="2311" max="2565" width="9.1796875" style="7"/>
    <col min="2566" max="2566" width="11.54296875" style="7" bestFit="1" customWidth="1"/>
    <col min="2567" max="2821" width="9.1796875" style="7"/>
    <col min="2822" max="2822" width="11.54296875" style="7" bestFit="1" customWidth="1"/>
    <col min="2823" max="3077" width="9.1796875" style="7"/>
    <col min="3078" max="3078" width="11.54296875" style="7" bestFit="1" customWidth="1"/>
    <col min="3079" max="3333" width="9.1796875" style="7"/>
    <col min="3334" max="3334" width="11.54296875" style="7" bestFit="1" customWidth="1"/>
    <col min="3335" max="3589" width="9.1796875" style="7"/>
    <col min="3590" max="3590" width="11.54296875" style="7" bestFit="1" customWidth="1"/>
    <col min="3591" max="3845" width="9.1796875" style="7"/>
    <col min="3846" max="3846" width="11.54296875" style="7" bestFit="1" customWidth="1"/>
    <col min="3847" max="4101" width="9.1796875" style="7"/>
    <col min="4102" max="4102" width="11.54296875" style="7" bestFit="1" customWidth="1"/>
    <col min="4103" max="4357" width="9.1796875" style="7"/>
    <col min="4358" max="4358" width="11.54296875" style="7" bestFit="1" customWidth="1"/>
    <col min="4359" max="4613" width="9.1796875" style="7"/>
    <col min="4614" max="4614" width="11.54296875" style="7" bestFit="1" customWidth="1"/>
    <col min="4615" max="4869" width="9.1796875" style="7"/>
    <col min="4870" max="4870" width="11.54296875" style="7" bestFit="1" customWidth="1"/>
    <col min="4871" max="5125" width="9.1796875" style="7"/>
    <col min="5126" max="5126" width="11.54296875" style="7" bestFit="1" customWidth="1"/>
    <col min="5127" max="5381" width="9.1796875" style="7"/>
    <col min="5382" max="5382" width="11.54296875" style="7" bestFit="1" customWidth="1"/>
    <col min="5383" max="5637" width="9.1796875" style="7"/>
    <col min="5638" max="5638" width="11.54296875" style="7" bestFit="1" customWidth="1"/>
    <col min="5639" max="5893" width="9.1796875" style="7"/>
    <col min="5894" max="5894" width="11.54296875" style="7" bestFit="1" customWidth="1"/>
    <col min="5895" max="6149" width="9.1796875" style="7"/>
    <col min="6150" max="6150" width="11.54296875" style="7" bestFit="1" customWidth="1"/>
    <col min="6151" max="6405" width="9.1796875" style="7"/>
    <col min="6406" max="6406" width="11.54296875" style="7" bestFit="1" customWidth="1"/>
    <col min="6407" max="6661" width="9.1796875" style="7"/>
    <col min="6662" max="6662" width="11.54296875" style="7" bestFit="1" customWidth="1"/>
    <col min="6663" max="6917" width="9.1796875" style="7"/>
    <col min="6918" max="6918" width="11.54296875" style="7" bestFit="1" customWidth="1"/>
    <col min="6919" max="7173" width="9.1796875" style="7"/>
    <col min="7174" max="7174" width="11.54296875" style="7" bestFit="1" customWidth="1"/>
    <col min="7175" max="7429" width="9.1796875" style="7"/>
    <col min="7430" max="7430" width="11.54296875" style="7" bestFit="1" customWidth="1"/>
    <col min="7431" max="7685" width="9.1796875" style="7"/>
    <col min="7686" max="7686" width="11.54296875" style="7" bestFit="1" customWidth="1"/>
    <col min="7687" max="7941" width="9.1796875" style="7"/>
    <col min="7942" max="7942" width="11.54296875" style="7" bestFit="1" customWidth="1"/>
    <col min="7943" max="8197" width="9.1796875" style="7"/>
    <col min="8198" max="8198" width="11.54296875" style="7" bestFit="1" customWidth="1"/>
    <col min="8199" max="8453" width="9.1796875" style="7"/>
    <col min="8454" max="8454" width="11.54296875" style="7" bestFit="1" customWidth="1"/>
    <col min="8455" max="8709" width="9.1796875" style="7"/>
    <col min="8710" max="8710" width="11.54296875" style="7" bestFit="1" customWidth="1"/>
    <col min="8711" max="8965" width="9.1796875" style="7"/>
    <col min="8966" max="8966" width="11.54296875" style="7" bestFit="1" customWidth="1"/>
    <col min="8967" max="9221" width="9.1796875" style="7"/>
    <col min="9222" max="9222" width="11.54296875" style="7" bestFit="1" customWidth="1"/>
    <col min="9223" max="9477" width="9.1796875" style="7"/>
    <col min="9478" max="9478" width="11.54296875" style="7" bestFit="1" customWidth="1"/>
    <col min="9479" max="9733" width="9.1796875" style="7"/>
    <col min="9734" max="9734" width="11.54296875" style="7" bestFit="1" customWidth="1"/>
    <col min="9735" max="9989" width="9.1796875" style="7"/>
    <col min="9990" max="9990" width="11.54296875" style="7" bestFit="1" customWidth="1"/>
    <col min="9991" max="10245" width="9.1796875" style="7"/>
    <col min="10246" max="10246" width="11.54296875" style="7" bestFit="1" customWidth="1"/>
    <col min="10247" max="10501" width="9.1796875" style="7"/>
    <col min="10502" max="10502" width="11.54296875" style="7" bestFit="1" customWidth="1"/>
    <col min="10503" max="10757" width="9.1796875" style="7"/>
    <col min="10758" max="10758" width="11.54296875" style="7" bestFit="1" customWidth="1"/>
    <col min="10759" max="11013" width="9.1796875" style="7"/>
    <col min="11014" max="11014" width="11.54296875" style="7" bestFit="1" customWidth="1"/>
    <col min="11015" max="11269" width="9.1796875" style="7"/>
    <col min="11270" max="11270" width="11.54296875" style="7" bestFit="1" customWidth="1"/>
    <col min="11271" max="11525" width="9.1796875" style="7"/>
    <col min="11526" max="11526" width="11.54296875" style="7" bestFit="1" customWidth="1"/>
    <col min="11527" max="11781" width="9.1796875" style="7"/>
    <col min="11782" max="11782" width="11.54296875" style="7" bestFit="1" customWidth="1"/>
    <col min="11783" max="12037" width="9.1796875" style="7"/>
    <col min="12038" max="12038" width="11.54296875" style="7" bestFit="1" customWidth="1"/>
    <col min="12039" max="12293" width="9.1796875" style="7"/>
    <col min="12294" max="12294" width="11.54296875" style="7" bestFit="1" customWidth="1"/>
    <col min="12295" max="12549" width="9.1796875" style="7"/>
    <col min="12550" max="12550" width="11.54296875" style="7" bestFit="1" customWidth="1"/>
    <col min="12551" max="12805" width="9.1796875" style="7"/>
    <col min="12806" max="12806" width="11.54296875" style="7" bestFit="1" customWidth="1"/>
    <col min="12807" max="13061" width="9.1796875" style="7"/>
    <col min="13062" max="13062" width="11.54296875" style="7" bestFit="1" customWidth="1"/>
    <col min="13063" max="13317" width="9.1796875" style="7"/>
    <col min="13318" max="13318" width="11.54296875" style="7" bestFit="1" customWidth="1"/>
    <col min="13319" max="13573" width="9.1796875" style="7"/>
    <col min="13574" max="13574" width="11.54296875" style="7" bestFit="1" customWidth="1"/>
    <col min="13575" max="13829" width="9.1796875" style="7"/>
    <col min="13830" max="13830" width="11.54296875" style="7" bestFit="1" customWidth="1"/>
    <col min="13831" max="14085" width="9.1796875" style="7"/>
    <col min="14086" max="14086" width="11.54296875" style="7" bestFit="1" customWidth="1"/>
    <col min="14087" max="14341" width="9.1796875" style="7"/>
    <col min="14342" max="14342" width="11.54296875" style="7" bestFit="1" customWidth="1"/>
    <col min="14343" max="14597" width="9.1796875" style="7"/>
    <col min="14598" max="14598" width="11.54296875" style="7" bestFit="1" customWidth="1"/>
    <col min="14599" max="14853" width="9.1796875" style="7"/>
    <col min="14854" max="14854" width="11.54296875" style="7" bestFit="1" customWidth="1"/>
    <col min="14855" max="15109" width="9.1796875" style="7"/>
    <col min="15110" max="15110" width="11.54296875" style="7" bestFit="1" customWidth="1"/>
    <col min="15111" max="15365" width="9.1796875" style="7"/>
    <col min="15366" max="15366" width="11.54296875" style="7" bestFit="1" customWidth="1"/>
    <col min="15367" max="15621" width="9.1796875" style="7"/>
    <col min="15622" max="15622" width="11.54296875" style="7" bestFit="1" customWidth="1"/>
    <col min="15623" max="15877" width="9.1796875" style="7"/>
    <col min="15878" max="15878" width="11.54296875" style="7" bestFit="1" customWidth="1"/>
    <col min="15879" max="16133" width="9.1796875" style="7"/>
    <col min="16134" max="16134" width="11.54296875" style="7" bestFit="1" customWidth="1"/>
    <col min="16135" max="16384" width="9.1796875" style="7"/>
  </cols>
  <sheetData>
    <row r="1" spans="1:9" ht="15.5" x14ac:dyDescent="0.35">
      <c r="A1" s="55" t="s">
        <v>12</v>
      </c>
      <c r="B1" s="51"/>
      <c r="C1" s="51"/>
      <c r="D1" s="51"/>
      <c r="E1" s="51"/>
      <c r="F1" s="51"/>
      <c r="G1" s="52"/>
      <c r="H1" s="50"/>
      <c r="I1" s="53">
        <v>45658</v>
      </c>
    </row>
    <row r="2" spans="1:9" ht="15.5" x14ac:dyDescent="0.35">
      <c r="A2" s="51"/>
      <c r="B2" s="51"/>
      <c r="C2" s="51"/>
      <c r="D2" s="51"/>
      <c r="E2" s="51"/>
      <c r="F2" s="51"/>
      <c r="G2" s="52"/>
      <c r="H2" s="50"/>
      <c r="I2" s="50"/>
    </row>
    <row r="3" spans="1:9" ht="15.5" x14ac:dyDescent="0.35">
      <c r="A3" s="50" t="s">
        <v>13</v>
      </c>
      <c r="B3" s="51"/>
      <c r="C3" s="51"/>
      <c r="D3" s="51"/>
      <c r="E3" s="51"/>
      <c r="F3" s="51"/>
      <c r="G3" s="52"/>
      <c r="H3" s="50"/>
      <c r="I3" s="50"/>
    </row>
    <row r="4" spans="1:9" ht="15.5" x14ac:dyDescent="0.35">
      <c r="A4" s="36"/>
      <c r="B4" s="37" t="s">
        <v>14</v>
      </c>
      <c r="C4" s="38" t="s">
        <v>15</v>
      </c>
      <c r="D4" s="37" t="s">
        <v>77</v>
      </c>
      <c r="E4" s="37" t="s">
        <v>78</v>
      </c>
      <c r="F4" s="37" t="s">
        <v>18</v>
      </c>
      <c r="G4" s="37" t="s">
        <v>76</v>
      </c>
      <c r="H4" s="37" t="s">
        <v>19</v>
      </c>
      <c r="I4" s="50"/>
    </row>
    <row r="5" spans="1:9" ht="15.5" x14ac:dyDescent="0.35">
      <c r="A5" s="39" t="s">
        <v>20</v>
      </c>
      <c r="B5" s="58">
        <v>0.7</v>
      </c>
      <c r="C5" s="58">
        <v>0.9</v>
      </c>
      <c r="D5" s="58">
        <v>0.9</v>
      </c>
      <c r="E5" s="58">
        <v>1.5</v>
      </c>
      <c r="F5" s="58">
        <v>2.2999999999999998</v>
      </c>
      <c r="G5" s="58">
        <v>2.4</v>
      </c>
      <c r="H5" s="39">
        <v>2.8</v>
      </c>
      <c r="I5" s="39" t="s">
        <v>20</v>
      </c>
    </row>
    <row r="6" spans="1:9" ht="15.5" x14ac:dyDescent="0.35">
      <c r="A6" s="40"/>
      <c r="B6" s="37" t="s">
        <v>14</v>
      </c>
      <c r="C6" s="41">
        <v>0.8</v>
      </c>
      <c r="D6" s="41">
        <v>1.2</v>
      </c>
      <c r="E6" s="41">
        <v>1.9</v>
      </c>
      <c r="F6" s="41">
        <v>2.6</v>
      </c>
      <c r="G6" s="41">
        <v>2.7</v>
      </c>
      <c r="H6" s="37">
        <v>2.5</v>
      </c>
      <c r="I6" s="37" t="s">
        <v>14</v>
      </c>
    </row>
    <row r="7" spans="1:9" ht="15.5" x14ac:dyDescent="0.35">
      <c r="A7" s="42"/>
      <c r="B7" s="59"/>
      <c r="C7" s="39" t="s">
        <v>15</v>
      </c>
      <c r="D7" s="58">
        <v>1.5</v>
      </c>
      <c r="E7" s="58">
        <v>2.2000000000000002</v>
      </c>
      <c r="F7" s="58">
        <v>2.9</v>
      </c>
      <c r="G7" s="58">
        <v>3</v>
      </c>
      <c r="H7" s="39">
        <v>2.5</v>
      </c>
      <c r="I7" s="39" t="s">
        <v>15</v>
      </c>
    </row>
    <row r="8" spans="1:9" ht="15.5" x14ac:dyDescent="0.35">
      <c r="A8" s="42"/>
      <c r="B8" s="60"/>
      <c r="C8" s="59"/>
      <c r="D8" s="41" t="s">
        <v>77</v>
      </c>
      <c r="E8" s="41">
        <v>1.8</v>
      </c>
      <c r="F8" s="41">
        <v>2.4</v>
      </c>
      <c r="G8" s="41">
        <v>2.5</v>
      </c>
      <c r="H8" s="41">
        <v>3.3</v>
      </c>
      <c r="I8" s="37" t="s">
        <v>77</v>
      </c>
    </row>
    <row r="9" spans="1:9" ht="15.5" x14ac:dyDescent="0.35">
      <c r="A9" s="42"/>
      <c r="B9" s="60"/>
      <c r="C9" s="60"/>
      <c r="D9" s="59"/>
      <c r="E9" s="39" t="s">
        <v>78</v>
      </c>
      <c r="F9" s="58">
        <v>1.1000000000000001</v>
      </c>
      <c r="G9" s="58">
        <v>1.2</v>
      </c>
      <c r="H9" s="58">
        <v>2.9</v>
      </c>
      <c r="I9" s="39" t="s">
        <v>78</v>
      </c>
    </row>
    <row r="10" spans="1:9" ht="15.5" x14ac:dyDescent="0.35">
      <c r="A10" s="42"/>
      <c r="B10" s="60"/>
      <c r="C10" s="60"/>
      <c r="D10" s="60"/>
      <c r="E10" s="59"/>
      <c r="F10" s="41" t="s">
        <v>18</v>
      </c>
      <c r="G10" s="41">
        <v>0.1</v>
      </c>
      <c r="H10" s="37">
        <v>3.7</v>
      </c>
      <c r="I10" s="37" t="s">
        <v>18</v>
      </c>
    </row>
    <row r="11" spans="1:9" ht="15.5" x14ac:dyDescent="0.35">
      <c r="A11" s="42"/>
      <c r="B11" s="60"/>
      <c r="C11" s="60"/>
      <c r="D11" s="60"/>
      <c r="E11" s="60"/>
      <c r="F11" s="60"/>
      <c r="G11" s="43" t="s">
        <v>76</v>
      </c>
      <c r="H11" s="39">
        <v>3.8</v>
      </c>
      <c r="I11" s="39" t="s">
        <v>76</v>
      </c>
    </row>
    <row r="12" spans="1:9" ht="15.5" x14ac:dyDescent="0.35">
      <c r="A12" s="51"/>
      <c r="B12" s="51"/>
      <c r="C12" s="51"/>
      <c r="D12" s="51"/>
      <c r="E12" s="51"/>
      <c r="F12" s="51"/>
      <c r="G12" s="52"/>
      <c r="H12" s="37" t="s">
        <v>19</v>
      </c>
      <c r="I12" s="50"/>
    </row>
    <row r="13" spans="1:9" ht="15.5" x14ac:dyDescent="0.35">
      <c r="A13" s="51"/>
      <c r="B13" s="51"/>
      <c r="C13" s="51"/>
      <c r="D13" s="51"/>
      <c r="E13" s="51"/>
      <c r="F13" s="51"/>
      <c r="G13" s="52"/>
      <c r="H13" s="50"/>
      <c r="I13" s="50"/>
    </row>
    <row r="14" spans="1:9" ht="15.5" x14ac:dyDescent="0.35">
      <c r="A14" s="51"/>
      <c r="B14" s="51"/>
      <c r="C14" s="51"/>
      <c r="D14" s="51"/>
      <c r="E14" s="51"/>
      <c r="F14" s="51"/>
      <c r="G14" s="52"/>
      <c r="H14" s="50"/>
      <c r="I14" s="50"/>
    </row>
    <row r="15" spans="1:9" ht="15.5" x14ac:dyDescent="0.35">
      <c r="A15" s="50" t="s">
        <v>21</v>
      </c>
      <c r="B15" s="54">
        <v>0.7</v>
      </c>
      <c r="C15" s="51"/>
      <c r="D15" s="51"/>
      <c r="E15" s="51"/>
      <c r="F15" s="51"/>
      <c r="G15" s="52"/>
      <c r="H15" s="50"/>
      <c r="I15" s="50"/>
    </row>
    <row r="16" spans="1:9" ht="15.5" x14ac:dyDescent="0.35">
      <c r="A16" s="51"/>
      <c r="B16" s="51"/>
      <c r="C16" s="51"/>
      <c r="D16" s="51"/>
      <c r="E16" s="51"/>
      <c r="F16" s="51"/>
      <c r="G16" s="52"/>
      <c r="H16" s="50"/>
      <c r="I16" s="50"/>
    </row>
    <row r="17" spans="1:9" ht="15.5" x14ac:dyDescent="0.35">
      <c r="A17" s="36"/>
      <c r="B17" s="37" t="s">
        <v>14</v>
      </c>
      <c r="C17" s="38" t="s">
        <v>15</v>
      </c>
      <c r="D17" s="37" t="s">
        <v>77</v>
      </c>
      <c r="E17" s="37" t="s">
        <v>78</v>
      </c>
      <c r="F17" s="37" t="s">
        <v>18</v>
      </c>
      <c r="G17" s="37" t="s">
        <v>76</v>
      </c>
      <c r="H17" s="37" t="s">
        <v>19</v>
      </c>
      <c r="I17" s="50"/>
    </row>
    <row r="18" spans="1:9" ht="15.5" x14ac:dyDescent="0.35">
      <c r="A18" s="39" t="s">
        <v>20</v>
      </c>
      <c r="B18" s="44">
        <f>PRODUCT(B5:B15)</f>
        <v>0.48999999999999994</v>
      </c>
      <c r="C18" s="44">
        <f>PRODUCT(B15,C5)</f>
        <v>0.63</v>
      </c>
      <c r="D18" s="44">
        <f>PRODUCT(D5,B15)</f>
        <v>0.63</v>
      </c>
      <c r="E18" s="44">
        <f>PRODUCT(B15,E5)</f>
        <v>1.0499999999999998</v>
      </c>
      <c r="F18" s="44">
        <f>PRODUCT(B15,F5)</f>
        <v>1.6099999999999999</v>
      </c>
      <c r="G18" s="44">
        <f>PRODUCT(B15,G5)</f>
        <v>1.68</v>
      </c>
      <c r="H18" s="44">
        <f>PRODUCT(B15,H5)</f>
        <v>1.9599999999999997</v>
      </c>
      <c r="I18" s="39" t="s">
        <v>20</v>
      </c>
    </row>
    <row r="19" spans="1:9" ht="15.5" x14ac:dyDescent="0.35">
      <c r="A19" s="40"/>
      <c r="B19" s="45" t="s">
        <v>14</v>
      </c>
      <c r="C19" s="46">
        <f>PRODUCT(C6,B15)</f>
        <v>0.55999999999999994</v>
      </c>
      <c r="D19" s="46">
        <f>PRODUCT(D6,B15)</f>
        <v>0.84</v>
      </c>
      <c r="E19" s="46">
        <f>PRODUCT(E6,B15)</f>
        <v>1.3299999999999998</v>
      </c>
      <c r="F19" s="46">
        <f>PRODUCT(F6,B15)</f>
        <v>1.8199999999999998</v>
      </c>
      <c r="G19" s="46">
        <f>PRODUCT(G6,B15)</f>
        <v>1.89</v>
      </c>
      <c r="H19" s="46">
        <f>PRODUCT(H6,B15)</f>
        <v>1.75</v>
      </c>
      <c r="I19" s="37" t="s">
        <v>14</v>
      </c>
    </row>
    <row r="20" spans="1:9" ht="15.5" x14ac:dyDescent="0.35">
      <c r="A20" s="42"/>
      <c r="B20" s="47"/>
      <c r="C20" s="48" t="s">
        <v>15</v>
      </c>
      <c r="D20" s="44">
        <f>PRODUCT(D7,B15)</f>
        <v>1.0499999999999998</v>
      </c>
      <c r="E20" s="44">
        <f>PRODUCT(E7,B15)</f>
        <v>1.54</v>
      </c>
      <c r="F20" s="44">
        <f>PRODUCT(F7,B15)</f>
        <v>2.0299999999999998</v>
      </c>
      <c r="G20" s="44">
        <f>PRODUCT(G7,B15)</f>
        <v>2.0999999999999996</v>
      </c>
      <c r="H20" s="44">
        <f>PRODUCT(H7,B15)</f>
        <v>1.75</v>
      </c>
      <c r="I20" s="39" t="s">
        <v>15</v>
      </c>
    </row>
    <row r="21" spans="1:9" ht="15.5" x14ac:dyDescent="0.35">
      <c r="A21" s="42"/>
      <c r="B21" s="49"/>
      <c r="C21" s="47"/>
      <c r="D21" s="45" t="s">
        <v>77</v>
      </c>
      <c r="E21" s="46">
        <f>PRODUCT(E8,B15)</f>
        <v>1.26</v>
      </c>
      <c r="F21" s="46">
        <f>PRODUCT(F8,B15)</f>
        <v>1.68</v>
      </c>
      <c r="G21" s="46">
        <f>PRODUCT(G8,C15)</f>
        <v>2.5</v>
      </c>
      <c r="H21" s="46">
        <f>PRODUCT(H8,B15)</f>
        <v>2.3099999999999996</v>
      </c>
      <c r="I21" s="37" t="s">
        <v>77</v>
      </c>
    </row>
    <row r="22" spans="1:9" ht="15.5" x14ac:dyDescent="0.35">
      <c r="A22" s="42"/>
      <c r="B22" s="49"/>
      <c r="C22" s="49"/>
      <c r="D22" s="47"/>
      <c r="E22" s="48" t="s">
        <v>78</v>
      </c>
      <c r="F22" s="44">
        <f>PRODUCT(F9,B15)</f>
        <v>0.77</v>
      </c>
      <c r="G22" s="44">
        <f>PRODUCT(G9,B15)</f>
        <v>0.84</v>
      </c>
      <c r="H22" s="44">
        <f>PRODUCT(H9,B15)</f>
        <v>2.0299999999999998</v>
      </c>
      <c r="I22" s="39" t="s">
        <v>78</v>
      </c>
    </row>
    <row r="23" spans="1:9" ht="15.5" x14ac:dyDescent="0.35">
      <c r="A23" s="42"/>
      <c r="B23" s="49"/>
      <c r="C23" s="49"/>
      <c r="D23" s="49"/>
      <c r="E23" s="47"/>
      <c r="F23" s="45" t="s">
        <v>18</v>
      </c>
      <c r="G23" s="46">
        <f>PRODUCT(G10,B15)</f>
        <v>6.9999999999999993E-2</v>
      </c>
      <c r="H23" s="46">
        <f>PRODUCT(H10,B15)</f>
        <v>2.59</v>
      </c>
      <c r="I23" s="37" t="s">
        <v>18</v>
      </c>
    </row>
    <row r="24" spans="1:9" ht="15.5" x14ac:dyDescent="0.35">
      <c r="A24" s="42"/>
      <c r="B24" s="42"/>
      <c r="C24" s="42"/>
      <c r="D24" s="42"/>
      <c r="E24" s="42"/>
      <c r="F24" s="42"/>
      <c r="G24" s="43" t="s">
        <v>76</v>
      </c>
      <c r="H24" s="44">
        <f>PRODUCT(H11,B15)</f>
        <v>2.6599999999999997</v>
      </c>
      <c r="I24" s="39" t="s">
        <v>76</v>
      </c>
    </row>
    <row r="25" spans="1:9" ht="15.5" x14ac:dyDescent="0.35">
      <c r="A25" s="51"/>
      <c r="B25" s="51"/>
      <c r="C25" s="51"/>
      <c r="D25" s="51"/>
      <c r="E25" s="51"/>
      <c r="F25" s="51"/>
      <c r="G25" s="52"/>
      <c r="H25" s="37" t="s">
        <v>19</v>
      </c>
      <c r="I25" s="50"/>
    </row>
  </sheetData>
  <sheetProtection selectLockedCells="1"/>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4"/>
  <sheetViews>
    <sheetView workbookViewId="0">
      <selection activeCell="F31" sqref="F31"/>
    </sheetView>
  </sheetViews>
  <sheetFormatPr defaultRowHeight="14.5" x14ac:dyDescent="0.35"/>
  <cols>
    <col min="2" max="5" width="7.7265625" customWidth="1"/>
    <col min="6" max="6" width="10" bestFit="1" customWidth="1"/>
    <col min="7" max="9" width="7.7265625" customWidth="1"/>
  </cols>
  <sheetData>
    <row r="1" spans="1:10" x14ac:dyDescent="0.35">
      <c r="A1" t="s">
        <v>14</v>
      </c>
    </row>
    <row r="2" spans="1:10" x14ac:dyDescent="0.35">
      <c r="A2" t="s">
        <v>18</v>
      </c>
    </row>
    <row r="3" spans="1:10" x14ac:dyDescent="0.35">
      <c r="A3" t="s">
        <v>20</v>
      </c>
    </row>
    <row r="4" spans="1:10" x14ac:dyDescent="0.35">
      <c r="A4" t="s">
        <v>78</v>
      </c>
    </row>
    <row r="5" spans="1:10" x14ac:dyDescent="0.35">
      <c r="A5" t="s">
        <v>15</v>
      </c>
    </row>
    <row r="6" spans="1:10" x14ac:dyDescent="0.35">
      <c r="A6" t="s">
        <v>77</v>
      </c>
    </row>
    <row r="7" spans="1:10" x14ac:dyDescent="0.35">
      <c r="A7" t="s">
        <v>19</v>
      </c>
    </row>
    <row r="14" spans="1:10" ht="15.5" x14ac:dyDescent="0.35">
      <c r="B14" s="8" t="s">
        <v>20</v>
      </c>
      <c r="C14" s="8" t="s">
        <v>14</v>
      </c>
      <c r="D14" s="9" t="s">
        <v>15</v>
      </c>
      <c r="E14" s="8" t="s">
        <v>77</v>
      </c>
      <c r="F14" s="8" t="s">
        <v>78</v>
      </c>
      <c r="G14" s="8" t="s">
        <v>18</v>
      </c>
      <c r="H14" s="8" t="s">
        <v>76</v>
      </c>
      <c r="I14" s="8" t="s">
        <v>19</v>
      </c>
      <c r="J14" s="8" t="s">
        <v>31</v>
      </c>
    </row>
    <row r="15" spans="1:10" x14ac:dyDescent="0.35">
      <c r="A15" t="s">
        <v>20</v>
      </c>
      <c r="B15" s="19">
        <v>0</v>
      </c>
      <c r="C15" s="19">
        <f>+'Intradistrict Mileage'!B5</f>
        <v>0.7</v>
      </c>
      <c r="D15" s="19">
        <f>+'Intradistrict Mileage'!C5</f>
        <v>0.9</v>
      </c>
      <c r="E15" s="19">
        <f>+'Intradistrict Mileage'!D5</f>
        <v>0.9</v>
      </c>
      <c r="F15" s="19">
        <f>+'Intradistrict Mileage'!E5</f>
        <v>1.5</v>
      </c>
      <c r="G15" s="19">
        <f>+'Intradistrict Mileage'!F5</f>
        <v>2.2999999999999998</v>
      </c>
      <c r="H15" s="19">
        <f>+'Intradistrict Mileage'!G5</f>
        <v>2.4</v>
      </c>
      <c r="I15" s="19">
        <f>+'Intradistrict Mileage'!H5</f>
        <v>2.8</v>
      </c>
      <c r="J15" s="19">
        <v>0</v>
      </c>
    </row>
    <row r="16" spans="1:10" x14ac:dyDescent="0.35">
      <c r="A16" t="s">
        <v>14</v>
      </c>
      <c r="B16" s="19">
        <f>+'Intradistrict Mileage'!B5</f>
        <v>0.7</v>
      </c>
      <c r="C16" s="19">
        <v>0</v>
      </c>
      <c r="D16" s="19">
        <f>+'Intradistrict Mileage'!C6</f>
        <v>0.8</v>
      </c>
      <c r="E16" s="19">
        <f>+'Intradistrict Mileage'!D6</f>
        <v>1.2</v>
      </c>
      <c r="F16" s="19">
        <f>+'Intradistrict Mileage'!E6</f>
        <v>1.9</v>
      </c>
      <c r="G16" s="19">
        <f>+'Intradistrict Mileage'!F6</f>
        <v>2.6</v>
      </c>
      <c r="H16" s="19">
        <f>+'Intradistrict Mileage'!G6</f>
        <v>2.7</v>
      </c>
      <c r="I16" s="19">
        <f>+'Intradistrict Mileage'!H6</f>
        <v>2.5</v>
      </c>
      <c r="J16" s="19">
        <v>0</v>
      </c>
    </row>
    <row r="17" spans="1:10" x14ac:dyDescent="0.35">
      <c r="A17" t="s">
        <v>15</v>
      </c>
      <c r="B17" s="19">
        <f>+D15</f>
        <v>0.9</v>
      </c>
      <c r="C17" s="19">
        <f>+D16</f>
        <v>0.8</v>
      </c>
      <c r="D17" s="19">
        <v>0</v>
      </c>
      <c r="E17" s="19">
        <f>+'Intradistrict Mileage'!D7</f>
        <v>1.5</v>
      </c>
      <c r="F17" s="19">
        <f>+'Intradistrict Mileage'!E7</f>
        <v>2.2000000000000002</v>
      </c>
      <c r="G17" s="19">
        <f>+'Intradistrict Mileage'!F7</f>
        <v>2.9</v>
      </c>
      <c r="H17" s="19">
        <f>+'Intradistrict Mileage'!G7</f>
        <v>3</v>
      </c>
      <c r="I17" s="19">
        <f>+'Intradistrict Mileage'!H7</f>
        <v>2.5</v>
      </c>
      <c r="J17" s="19">
        <v>0</v>
      </c>
    </row>
    <row r="18" spans="1:10" x14ac:dyDescent="0.35">
      <c r="A18" t="s">
        <v>77</v>
      </c>
      <c r="B18" s="19">
        <f>+E15</f>
        <v>0.9</v>
      </c>
      <c r="C18" s="19">
        <f>+E16</f>
        <v>1.2</v>
      </c>
      <c r="D18" s="19">
        <f>+E17</f>
        <v>1.5</v>
      </c>
      <c r="E18" s="19">
        <v>0</v>
      </c>
      <c r="F18" s="19">
        <f>+'Intradistrict Mileage'!E8</f>
        <v>1.8</v>
      </c>
      <c r="G18" s="19">
        <f>+'Intradistrict Mileage'!F8</f>
        <v>2.4</v>
      </c>
      <c r="H18" s="19">
        <f>+'Intradistrict Mileage'!G8</f>
        <v>2.5</v>
      </c>
      <c r="I18" s="19">
        <f>+'Intradistrict Mileage'!H8</f>
        <v>3.3</v>
      </c>
      <c r="J18" s="19">
        <v>0</v>
      </c>
    </row>
    <row r="19" spans="1:10" x14ac:dyDescent="0.35">
      <c r="A19" t="s">
        <v>78</v>
      </c>
      <c r="B19" s="19">
        <f>+F15</f>
        <v>1.5</v>
      </c>
      <c r="C19" s="19">
        <f>+F16</f>
        <v>1.9</v>
      </c>
      <c r="D19" s="19">
        <f>+F17</f>
        <v>2.2000000000000002</v>
      </c>
      <c r="E19" s="19">
        <f>+F18</f>
        <v>1.8</v>
      </c>
      <c r="F19" s="19">
        <v>0</v>
      </c>
      <c r="G19" s="19">
        <f>+'Intradistrict Mileage'!F9</f>
        <v>1.1000000000000001</v>
      </c>
      <c r="H19" s="19">
        <f>+'Intradistrict Mileage'!G9</f>
        <v>1.2</v>
      </c>
      <c r="I19" s="19">
        <f>+'Intradistrict Mileage'!H9</f>
        <v>2.9</v>
      </c>
      <c r="J19" s="19">
        <v>0</v>
      </c>
    </row>
    <row r="20" spans="1:10" x14ac:dyDescent="0.35">
      <c r="A20" t="s">
        <v>18</v>
      </c>
      <c r="B20" s="19">
        <f>+G15</f>
        <v>2.2999999999999998</v>
      </c>
      <c r="C20" s="19">
        <f>+G16</f>
        <v>2.6</v>
      </c>
      <c r="D20" s="19">
        <f>+G17</f>
        <v>2.9</v>
      </c>
      <c r="E20" s="19">
        <f>+G18</f>
        <v>2.4</v>
      </c>
      <c r="F20" s="19">
        <f>+G19</f>
        <v>1.1000000000000001</v>
      </c>
      <c r="G20" s="19">
        <v>0</v>
      </c>
      <c r="H20" s="19">
        <f>+'Intradistrict Mileage'!G10</f>
        <v>0.1</v>
      </c>
      <c r="I20" s="19">
        <f>+'Intradistrict Mileage'!H10</f>
        <v>3.7</v>
      </c>
      <c r="J20" s="19">
        <v>0</v>
      </c>
    </row>
    <row r="21" spans="1:10" x14ac:dyDescent="0.35">
      <c r="A21" t="s">
        <v>76</v>
      </c>
      <c r="B21" s="19">
        <f>+H15</f>
        <v>2.4</v>
      </c>
      <c r="C21" s="19">
        <f>+H16</f>
        <v>2.7</v>
      </c>
      <c r="D21" s="19">
        <f>+H17</f>
        <v>3</v>
      </c>
      <c r="E21" s="19">
        <f>+H18</f>
        <v>2.5</v>
      </c>
      <c r="F21" s="19">
        <f>+H19</f>
        <v>1.2</v>
      </c>
      <c r="G21" s="19">
        <f>+H20</f>
        <v>0.1</v>
      </c>
      <c r="H21" s="19">
        <v>0</v>
      </c>
      <c r="I21" s="19">
        <f>+'Intradistrict Mileage'!H11</f>
        <v>3.8</v>
      </c>
      <c r="J21" s="19">
        <v>0</v>
      </c>
    </row>
    <row r="22" spans="1:10" x14ac:dyDescent="0.35">
      <c r="A22" t="s">
        <v>19</v>
      </c>
      <c r="B22" s="19">
        <f>+I15</f>
        <v>2.8</v>
      </c>
      <c r="C22" s="19">
        <f>+I16</f>
        <v>2.5</v>
      </c>
      <c r="D22" s="19">
        <f>+I17</f>
        <v>2.5</v>
      </c>
      <c r="E22" s="19">
        <f>+I18</f>
        <v>3.3</v>
      </c>
      <c r="F22" s="19">
        <f>+I19</f>
        <v>2.9</v>
      </c>
      <c r="G22" s="19">
        <f>+I20</f>
        <v>3.7</v>
      </c>
      <c r="H22" s="19">
        <f>+I21</f>
        <v>3.8</v>
      </c>
      <c r="I22" s="19">
        <v>0</v>
      </c>
      <c r="J22" s="19">
        <v>0</v>
      </c>
    </row>
    <row r="23" spans="1:10" x14ac:dyDescent="0.35">
      <c r="A23" t="s">
        <v>31</v>
      </c>
      <c r="B23" s="19">
        <v>0</v>
      </c>
      <c r="C23" s="19">
        <v>0</v>
      </c>
      <c r="D23" s="19">
        <v>0</v>
      </c>
      <c r="E23" s="19">
        <v>0</v>
      </c>
      <c r="F23" s="19">
        <v>0</v>
      </c>
      <c r="G23" s="19">
        <v>0</v>
      </c>
      <c r="H23" s="19">
        <v>0</v>
      </c>
      <c r="I23" s="19">
        <v>0</v>
      </c>
      <c r="J23" s="19">
        <v>0</v>
      </c>
    </row>
    <row r="28" spans="1:10" x14ac:dyDescent="0.35">
      <c r="B28" s="19"/>
      <c r="C28" s="19"/>
      <c r="D28" s="19"/>
      <c r="E28" s="19"/>
      <c r="F28" s="19"/>
      <c r="G28" s="19"/>
      <c r="H28" s="19"/>
    </row>
    <row r="29" spans="1:10" x14ac:dyDescent="0.35">
      <c r="B29" s="19"/>
      <c r="C29" s="19"/>
      <c r="D29" s="19"/>
      <c r="E29" s="19"/>
      <c r="F29" s="19"/>
      <c r="G29" s="19"/>
      <c r="H29" s="19"/>
    </row>
    <row r="30" spans="1:10" x14ac:dyDescent="0.35">
      <c r="B30" s="19"/>
      <c r="C30" s="19"/>
      <c r="D30" s="19"/>
      <c r="E30" s="19"/>
      <c r="F30" s="19"/>
      <c r="G30" s="19"/>
      <c r="H30" s="19"/>
    </row>
    <row r="31" spans="1:10" x14ac:dyDescent="0.35">
      <c r="B31" s="19"/>
      <c r="C31" s="19"/>
      <c r="D31" s="19"/>
      <c r="E31" s="19"/>
      <c r="F31" s="19"/>
      <c r="G31" s="19"/>
      <c r="H31" s="19"/>
    </row>
    <row r="32" spans="1:10" x14ac:dyDescent="0.35">
      <c r="B32" s="19"/>
      <c r="C32" s="19"/>
      <c r="D32" s="19"/>
      <c r="E32" s="19"/>
      <c r="F32" s="19"/>
      <c r="G32" s="19"/>
      <c r="H32" s="19"/>
    </row>
    <row r="33" spans="2:8" x14ac:dyDescent="0.35">
      <c r="B33" s="19"/>
      <c r="C33" s="19"/>
      <c r="D33" s="19"/>
      <c r="E33" s="19"/>
      <c r="F33" s="19"/>
      <c r="G33" s="19"/>
      <c r="H33" s="19"/>
    </row>
    <row r="34" spans="2:8" x14ac:dyDescent="0.35">
      <c r="B34" s="19"/>
      <c r="C34" s="19"/>
      <c r="D34" s="19"/>
      <c r="E34" s="19"/>
      <c r="F34" s="19"/>
      <c r="G34" s="19"/>
      <c r="H34" s="19"/>
    </row>
  </sheetData>
  <sortState xmlns:xlrd2="http://schemas.microsoft.com/office/spreadsheetml/2017/richdata2" ref="A1:A7">
    <sortCondition ref="A1"/>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86"/>
  <sheetViews>
    <sheetView zoomScale="80" zoomScaleNormal="80" workbookViewId="0">
      <selection activeCell="A49" sqref="A49"/>
    </sheetView>
  </sheetViews>
  <sheetFormatPr defaultRowHeight="14.5" x14ac:dyDescent="0.35"/>
  <cols>
    <col min="1" max="1" width="21.453125" customWidth="1"/>
    <col min="2" max="2" width="19.54296875" customWidth="1"/>
    <col min="3" max="3" width="16.26953125" customWidth="1"/>
    <col min="4" max="4" width="9.453125" customWidth="1"/>
    <col min="5" max="5" width="45.54296875" customWidth="1"/>
    <col min="6" max="7" width="12" customWidth="1"/>
    <col min="8" max="8" width="9.7265625" bestFit="1" customWidth="1"/>
    <col min="9" max="9" width="11.54296875" customWidth="1"/>
    <col min="10" max="10" width="15" customWidth="1"/>
  </cols>
  <sheetData>
    <row r="1" spans="1:10" ht="23.5" x14ac:dyDescent="0.55000000000000004">
      <c r="A1" s="67" t="s">
        <v>7</v>
      </c>
      <c r="B1" s="67"/>
      <c r="C1" s="67"/>
      <c r="D1" s="67"/>
      <c r="E1" s="67"/>
      <c r="F1" s="67"/>
      <c r="G1" s="67"/>
      <c r="H1" s="67"/>
      <c r="I1" s="67"/>
      <c r="J1" s="67"/>
    </row>
    <row r="2" spans="1:10" x14ac:dyDescent="0.35">
      <c r="J2" s="5" t="s">
        <v>8</v>
      </c>
    </row>
    <row r="3" spans="1:10" ht="21" customHeight="1" x14ac:dyDescent="0.35">
      <c r="A3" s="4" t="s">
        <v>9</v>
      </c>
      <c r="B3" s="69" t="s">
        <v>45</v>
      </c>
      <c r="C3" s="69"/>
      <c r="D3" s="6"/>
      <c r="E3" s="6"/>
    </row>
    <row r="4" spans="1:10" ht="21" customHeight="1" x14ac:dyDescent="0.35">
      <c r="A4" s="4" t="s">
        <v>10</v>
      </c>
      <c r="B4" s="72" t="s">
        <v>46</v>
      </c>
      <c r="C4" s="72"/>
      <c r="D4" s="6"/>
      <c r="E4" s="6"/>
    </row>
    <row r="5" spans="1:10" ht="21" customHeight="1" x14ac:dyDescent="0.35">
      <c r="A5" s="4" t="s">
        <v>11</v>
      </c>
      <c r="B5" s="72" t="s">
        <v>20</v>
      </c>
      <c r="C5" s="72"/>
      <c r="D5" s="6"/>
      <c r="E5" s="6"/>
    </row>
    <row r="8" spans="1:10" x14ac:dyDescent="0.35">
      <c r="A8" s="1" t="s">
        <v>0</v>
      </c>
      <c r="B8" s="1" t="s">
        <v>1</v>
      </c>
      <c r="C8" s="1" t="s">
        <v>2</v>
      </c>
      <c r="D8" s="1" t="s">
        <v>37</v>
      </c>
      <c r="E8" s="1" t="s">
        <v>5</v>
      </c>
      <c r="F8" s="1" t="s">
        <v>3</v>
      </c>
      <c r="G8" s="1" t="s">
        <v>30</v>
      </c>
      <c r="H8" s="1" t="s">
        <v>4</v>
      </c>
      <c r="I8" s="1" t="s">
        <v>22</v>
      </c>
      <c r="J8" s="1" t="s">
        <v>6</v>
      </c>
    </row>
    <row r="9" spans="1:10" x14ac:dyDescent="0.35">
      <c r="A9" s="16">
        <v>45659</v>
      </c>
      <c r="B9" s="18" t="s">
        <v>20</v>
      </c>
      <c r="C9" s="18" t="s">
        <v>18</v>
      </c>
      <c r="D9" s="18" t="s">
        <v>38</v>
      </c>
      <c r="E9" s="26" t="s">
        <v>43</v>
      </c>
      <c r="F9" s="22">
        <f>IF(A9=0,,IF(D9="YES",((INDEX(Sheet2!$B$15:$J$23,MATCH(B9,Sheet2!$B$14:$J$14,0),MATCH(Example!C9,Sheet2!$A$15:$A$23,0)))*2),(INDEX(Sheet2!$B$15:$J$23,MATCH(B9,Sheet2!$B$14:$J$14,0),MATCH(Example!C9,Sheet2!$A$15:$A$23,0)))))</f>
        <v>4.5999999999999996</v>
      </c>
      <c r="G9" s="20">
        <v>0</v>
      </c>
      <c r="H9" s="23">
        <v>0.7</v>
      </c>
      <c r="I9" s="12">
        <v>0</v>
      </c>
      <c r="J9" s="23">
        <f>((F9+G9)*H9)+I9</f>
        <v>3.2199999999999998</v>
      </c>
    </row>
    <row r="10" spans="1:10" ht="29" x14ac:dyDescent="0.35">
      <c r="A10" s="16">
        <v>45660</v>
      </c>
      <c r="B10" s="18" t="s">
        <v>30</v>
      </c>
      <c r="C10" s="18" t="s">
        <v>30</v>
      </c>
      <c r="D10" s="18" t="s">
        <v>38</v>
      </c>
      <c r="E10" s="26" t="s">
        <v>44</v>
      </c>
      <c r="F10" s="22">
        <f>IF(A10=0,,IF(D10="YES",((INDEX(Sheet2!$B$15:$J$23,MATCH(B10,Sheet2!$B$14:$J$14,0),MATCH(Example!C10,Sheet2!$A$15:$A$23,0)))*2),(INDEX(Sheet2!$B$15:$J$23,MATCH(B10,Sheet2!$B$14:$J$14,0),MATCH(Example!C10,Sheet2!$A$15:$A$23,0)))))</f>
        <v>0</v>
      </c>
      <c r="G10" s="20">
        <f>53.45*2</f>
        <v>106.9</v>
      </c>
      <c r="H10" s="23">
        <v>0.7</v>
      </c>
      <c r="I10" s="12">
        <v>10</v>
      </c>
      <c r="J10" s="23">
        <f t="shared" ref="J10:J38" si="0">((F10+G10)*H10)+I10</f>
        <v>84.83</v>
      </c>
    </row>
    <row r="11" spans="1:10" x14ac:dyDescent="0.35">
      <c r="A11" s="16"/>
      <c r="B11" s="18"/>
      <c r="C11" s="18"/>
      <c r="D11" s="18"/>
      <c r="E11" s="26"/>
      <c r="F11" s="22">
        <f>IF(A11=0,,IF(D11="YES",((INDEX(Sheet2!$B$15:$J$23,MATCH(B11,Sheet2!$B$14:$J$14,0),MATCH(Example!C11,Sheet2!$A$15:$A$23,0)))*2),(INDEX(Sheet2!$B$15:$J$23,MATCH(B11,Sheet2!$B$14:$J$14,0),MATCH(Example!C11,Sheet2!$A$15:$A$23,0)))))</f>
        <v>0</v>
      </c>
      <c r="G11" s="20">
        <v>0</v>
      </c>
      <c r="H11" s="23">
        <v>0.7</v>
      </c>
      <c r="I11" s="12">
        <v>0</v>
      </c>
      <c r="J11" s="23">
        <f t="shared" si="0"/>
        <v>0</v>
      </c>
    </row>
    <row r="12" spans="1:10" hidden="1" x14ac:dyDescent="0.35">
      <c r="A12" s="11"/>
      <c r="B12" s="18"/>
      <c r="C12" s="18"/>
      <c r="D12" s="18"/>
      <c r="E12" s="26"/>
      <c r="F12" s="22">
        <f>IF(A12=0,,IF(D12="YES",((INDEX(Sheet2!$B$15:$J$23,MATCH(B12,Sheet2!$B$14:$J$14,0),MATCH(Example!C12,Sheet2!$A$15:$A$23,0)))*2),(INDEX(Sheet2!$B$15:$J$23,MATCH(B12,Sheet2!$B$14:$J$14,0),MATCH(Example!C12,Sheet2!$A$15:$A$23,0)))))</f>
        <v>0</v>
      </c>
      <c r="G12" s="20">
        <v>0</v>
      </c>
      <c r="H12" s="23">
        <v>0.57999999999999996</v>
      </c>
      <c r="I12" s="12">
        <v>0</v>
      </c>
      <c r="J12" s="23">
        <f t="shared" si="0"/>
        <v>0</v>
      </c>
    </row>
    <row r="13" spans="1:10" hidden="1" x14ac:dyDescent="0.35">
      <c r="A13" s="11"/>
      <c r="B13" s="18"/>
      <c r="C13" s="18"/>
      <c r="D13" s="18"/>
      <c r="E13" s="26"/>
      <c r="F13" s="22">
        <f>IF(A13=0,,IF(D13="YES",((INDEX(Sheet2!$B$15:$J$23,MATCH(B13,Sheet2!$B$14:$J$14,0),MATCH(Example!C13,Sheet2!$A$15:$A$23,0)))*2),(INDEX(Sheet2!$B$15:$J$23,MATCH(B13,Sheet2!$B$14:$J$14,0),MATCH(Example!C13,Sheet2!$A$15:$A$23,0)))))</f>
        <v>0</v>
      </c>
      <c r="G13" s="20">
        <v>0</v>
      </c>
      <c r="H13" s="23">
        <v>0.57999999999999996</v>
      </c>
      <c r="I13" s="12">
        <v>0</v>
      </c>
      <c r="J13" s="23">
        <f t="shared" si="0"/>
        <v>0</v>
      </c>
    </row>
    <row r="14" spans="1:10" hidden="1" x14ac:dyDescent="0.35">
      <c r="A14" s="11"/>
      <c r="B14" s="18"/>
      <c r="C14" s="18"/>
      <c r="D14" s="18"/>
      <c r="E14" s="26"/>
      <c r="F14" s="22">
        <f>IF(A14=0,,IF(D14="YES",((INDEX(Sheet2!$B$15:$J$23,MATCH(B14,Sheet2!$B$14:$J$14,0),MATCH(Example!C14,Sheet2!$A$15:$A$23,0)))*2),(INDEX(Sheet2!$B$15:$J$23,MATCH(B14,Sheet2!$B$14:$J$14,0),MATCH(Example!C14,Sheet2!$A$15:$A$23,0)))))</f>
        <v>0</v>
      </c>
      <c r="G14" s="20">
        <v>0</v>
      </c>
      <c r="H14" s="23">
        <v>0.57999999999999996</v>
      </c>
      <c r="I14" s="12">
        <v>0</v>
      </c>
      <c r="J14" s="23">
        <f t="shared" si="0"/>
        <v>0</v>
      </c>
    </row>
    <row r="15" spans="1:10" hidden="1" x14ac:dyDescent="0.35">
      <c r="A15" s="11"/>
      <c r="B15" s="18"/>
      <c r="C15" s="18"/>
      <c r="D15" s="18"/>
      <c r="E15" s="26"/>
      <c r="F15" s="22">
        <f>IF(A15=0,,IF(D15="YES",((INDEX(Sheet2!$B$15:$J$23,MATCH(B15,Sheet2!$B$14:$J$14,0),MATCH(Example!C15,Sheet2!$A$15:$A$23,0)))*2),(INDEX(Sheet2!$B$15:$J$23,MATCH(B15,Sheet2!$B$14:$J$14,0),MATCH(Example!C15,Sheet2!$A$15:$A$23,0)))))</f>
        <v>0</v>
      </c>
      <c r="G15" s="20">
        <v>0</v>
      </c>
      <c r="H15" s="23">
        <v>0.57999999999999996</v>
      </c>
      <c r="I15" s="12">
        <v>0</v>
      </c>
      <c r="J15" s="23">
        <f t="shared" si="0"/>
        <v>0</v>
      </c>
    </row>
    <row r="16" spans="1:10" hidden="1" x14ac:dyDescent="0.35">
      <c r="A16" s="11"/>
      <c r="B16" s="18"/>
      <c r="C16" s="18"/>
      <c r="D16" s="18"/>
      <c r="E16" s="26"/>
      <c r="F16" s="22">
        <f>IF(A16=0,,IF(D16="YES",((INDEX(Sheet2!$B$15:$J$23,MATCH(B16,Sheet2!$B$14:$J$14,0),MATCH(Example!C16,Sheet2!$A$15:$A$23,0)))*2),(INDEX(Sheet2!$B$15:$J$23,MATCH(B16,Sheet2!$B$14:$J$14,0),MATCH(Example!C16,Sheet2!$A$15:$A$23,0)))))</f>
        <v>0</v>
      </c>
      <c r="G16" s="20">
        <v>0</v>
      </c>
      <c r="H16" s="23">
        <v>0.57999999999999996</v>
      </c>
      <c r="I16" s="12">
        <v>0</v>
      </c>
      <c r="J16" s="23">
        <f t="shared" si="0"/>
        <v>0</v>
      </c>
    </row>
    <row r="17" spans="1:10" hidden="1" x14ac:dyDescent="0.35">
      <c r="A17" s="11"/>
      <c r="B17" s="18"/>
      <c r="C17" s="18"/>
      <c r="D17" s="18"/>
      <c r="E17" s="26"/>
      <c r="F17" s="22">
        <f>IF(A17=0,,IF(D17="YES",((INDEX(Sheet2!$B$15:$J$23,MATCH(B17,Sheet2!$B$14:$J$14,0),MATCH(Example!C17,Sheet2!$A$15:$A$23,0)))*2),(INDEX(Sheet2!$B$15:$J$23,MATCH(B17,Sheet2!$B$14:$J$14,0),MATCH(Example!C17,Sheet2!$A$15:$A$23,0)))))</f>
        <v>0</v>
      </c>
      <c r="G17" s="20">
        <v>0</v>
      </c>
      <c r="H17" s="23">
        <v>0.57999999999999996</v>
      </c>
      <c r="I17" s="12">
        <v>0</v>
      </c>
      <c r="J17" s="23">
        <f t="shared" si="0"/>
        <v>0</v>
      </c>
    </row>
    <row r="18" spans="1:10" hidden="1" x14ac:dyDescent="0.35">
      <c r="A18" s="11"/>
      <c r="B18" s="18"/>
      <c r="C18" s="18"/>
      <c r="D18" s="18"/>
      <c r="E18" s="26"/>
      <c r="F18" s="22">
        <f>IF(A18=0,,IF(D18="YES",((INDEX(Sheet2!$B$15:$J$23,MATCH(B18,Sheet2!$B$14:$J$14,0),MATCH(Example!C18,Sheet2!$A$15:$A$23,0)))*2),(INDEX(Sheet2!$B$15:$J$23,MATCH(B18,Sheet2!$B$14:$J$14,0),MATCH(Example!C18,Sheet2!$A$15:$A$23,0)))))</f>
        <v>0</v>
      </c>
      <c r="G18" s="20">
        <v>0</v>
      </c>
      <c r="H18" s="23">
        <v>0.57999999999999996</v>
      </c>
      <c r="I18" s="12">
        <v>0</v>
      </c>
      <c r="J18" s="23">
        <f t="shared" si="0"/>
        <v>0</v>
      </c>
    </row>
    <row r="19" spans="1:10" hidden="1" x14ac:dyDescent="0.35">
      <c r="A19" s="11"/>
      <c r="B19" s="18"/>
      <c r="C19" s="18"/>
      <c r="D19" s="18"/>
      <c r="E19" s="26"/>
      <c r="F19" s="22">
        <f>IF(A19=0,,IF(D19="YES",((INDEX(Sheet2!$B$15:$J$23,MATCH(B19,Sheet2!$B$14:$J$14,0),MATCH(Example!C19,Sheet2!$A$15:$A$23,0)))*2),(INDEX(Sheet2!$B$15:$J$23,MATCH(B19,Sheet2!$B$14:$J$14,0),MATCH(Example!C19,Sheet2!$A$15:$A$23,0)))))</f>
        <v>0</v>
      </c>
      <c r="G19" s="20">
        <v>0</v>
      </c>
      <c r="H19" s="23">
        <v>0.57999999999999996</v>
      </c>
      <c r="I19" s="12">
        <v>0</v>
      </c>
      <c r="J19" s="23">
        <f t="shared" si="0"/>
        <v>0</v>
      </c>
    </row>
    <row r="20" spans="1:10" hidden="1" x14ac:dyDescent="0.35">
      <c r="A20" s="16"/>
      <c r="B20" s="18"/>
      <c r="C20" s="18"/>
      <c r="D20" s="18"/>
      <c r="E20" s="26"/>
      <c r="F20" s="22">
        <f>IF(A20=0,,IF(D20="YES",((INDEX(Sheet2!$B$15:$J$23,MATCH(B20,Sheet2!$B$14:$J$14,0),MATCH(Example!C20,Sheet2!$A$15:$A$23,0)))*2),(INDEX(Sheet2!$B$15:$J$23,MATCH(B20,Sheet2!$B$14:$J$14,0),MATCH(Example!C20,Sheet2!$A$15:$A$23,0)))))</f>
        <v>0</v>
      </c>
      <c r="G20" s="20">
        <v>0</v>
      </c>
      <c r="H20" s="23">
        <v>0.57999999999999996</v>
      </c>
      <c r="I20" s="12">
        <v>0</v>
      </c>
      <c r="J20" s="23">
        <f t="shared" si="0"/>
        <v>0</v>
      </c>
    </row>
    <row r="21" spans="1:10" hidden="1" x14ac:dyDescent="0.35">
      <c r="A21" s="11"/>
      <c r="B21" s="18"/>
      <c r="C21" s="18"/>
      <c r="D21" s="18"/>
      <c r="E21" s="26"/>
      <c r="F21" s="22">
        <f>IF(A21=0,,IF(D21="YES",((INDEX(Sheet2!$B$15:$J$23,MATCH(B21,Sheet2!$B$14:$J$14,0),MATCH(Example!C21,Sheet2!$A$15:$A$23,0)))*2),(INDEX(Sheet2!$B$15:$J$23,MATCH(B21,Sheet2!$B$14:$J$14,0),MATCH(Example!C21,Sheet2!$A$15:$A$23,0)))))</f>
        <v>0</v>
      </c>
      <c r="G21" s="20">
        <v>0</v>
      </c>
      <c r="H21" s="23">
        <v>0.57999999999999996</v>
      </c>
      <c r="I21" s="12">
        <v>0</v>
      </c>
      <c r="J21" s="23">
        <f t="shared" si="0"/>
        <v>0</v>
      </c>
    </row>
    <row r="22" spans="1:10" hidden="1" x14ac:dyDescent="0.35">
      <c r="A22" s="16"/>
      <c r="B22" s="18"/>
      <c r="C22" s="18"/>
      <c r="D22" s="18"/>
      <c r="E22" s="26"/>
      <c r="F22" s="22">
        <f>IF(A22=0,,IF(D22="YES",((INDEX(Sheet2!$B$15:$J$23,MATCH(B22,Sheet2!$B$14:$J$14,0),MATCH(Example!C22,Sheet2!$A$15:$A$23,0)))*2),(INDEX(Sheet2!$B$15:$J$23,MATCH(B22,Sheet2!$B$14:$J$14,0),MATCH(Example!C22,Sheet2!$A$15:$A$23,0)))))</f>
        <v>0</v>
      </c>
      <c r="G22" s="20">
        <v>0</v>
      </c>
      <c r="H22" s="23">
        <v>0.57999999999999996</v>
      </c>
      <c r="I22" s="12">
        <v>0</v>
      </c>
      <c r="J22" s="23">
        <f t="shared" si="0"/>
        <v>0</v>
      </c>
    </row>
    <row r="23" spans="1:10" hidden="1" x14ac:dyDescent="0.35">
      <c r="A23" s="11"/>
      <c r="B23" s="18"/>
      <c r="C23" s="18"/>
      <c r="D23" s="18"/>
      <c r="E23" s="26"/>
      <c r="F23" s="22">
        <f>IF(A23=0,,IF(D23="YES",((INDEX(Sheet2!$B$15:$J$23,MATCH(B23,Sheet2!$B$14:$J$14,0),MATCH(Example!C23,Sheet2!$A$15:$A$23,0)))*2),(INDEX(Sheet2!$B$15:$J$23,MATCH(B23,Sheet2!$B$14:$J$14,0),MATCH(Example!C23,Sheet2!$A$15:$A$23,0)))))</f>
        <v>0</v>
      </c>
      <c r="G23" s="20">
        <v>0</v>
      </c>
      <c r="H23" s="23">
        <v>0.57999999999999996</v>
      </c>
      <c r="I23" s="12">
        <v>0</v>
      </c>
      <c r="J23" s="23">
        <f t="shared" si="0"/>
        <v>0</v>
      </c>
    </row>
    <row r="24" spans="1:10" hidden="1" x14ac:dyDescent="0.35">
      <c r="A24" s="11"/>
      <c r="B24" s="18"/>
      <c r="C24" s="18"/>
      <c r="D24" s="18"/>
      <c r="E24" s="26"/>
      <c r="F24" s="22">
        <f>IF(A24=0,,IF(D24="YES",((INDEX(Sheet2!$B$15:$J$23,MATCH(B24,Sheet2!$B$14:$J$14,0),MATCH(Example!C24,Sheet2!$A$15:$A$23,0)))*2),(INDEX(Sheet2!$B$15:$J$23,MATCH(B24,Sheet2!$B$14:$J$14,0),MATCH(Example!C24,Sheet2!$A$15:$A$23,0)))))</f>
        <v>0</v>
      </c>
      <c r="G24" s="20">
        <v>0</v>
      </c>
      <c r="H24" s="23">
        <v>0.57999999999999996</v>
      </c>
      <c r="I24" s="12">
        <v>0</v>
      </c>
      <c r="J24" s="23">
        <f t="shared" si="0"/>
        <v>0</v>
      </c>
    </row>
    <row r="25" spans="1:10" hidden="1" x14ac:dyDescent="0.35">
      <c r="A25" s="11"/>
      <c r="B25" s="18"/>
      <c r="C25" s="18"/>
      <c r="D25" s="18"/>
      <c r="E25" s="26"/>
      <c r="F25" s="22">
        <f>IF(A25=0,,IF(D25="YES",((INDEX(Sheet2!$B$15:$J$23,MATCH(B25,Sheet2!$B$14:$J$14,0),MATCH(Example!C25,Sheet2!$A$15:$A$23,0)))*2),(INDEX(Sheet2!$B$15:$J$23,MATCH(B25,Sheet2!$B$14:$J$14,0),MATCH(Example!C25,Sheet2!$A$15:$A$23,0)))))</f>
        <v>0</v>
      </c>
      <c r="G25" s="20">
        <v>0</v>
      </c>
      <c r="H25" s="23">
        <v>0.57999999999999996</v>
      </c>
      <c r="I25" s="12">
        <v>0</v>
      </c>
      <c r="J25" s="23">
        <f t="shared" si="0"/>
        <v>0</v>
      </c>
    </row>
    <row r="26" spans="1:10" hidden="1" x14ac:dyDescent="0.35">
      <c r="A26" s="11"/>
      <c r="B26" s="18"/>
      <c r="C26" s="18"/>
      <c r="D26" s="18"/>
      <c r="E26" s="26"/>
      <c r="F26" s="22">
        <f>IF(A26=0,,IF(D26="YES",((INDEX(Sheet2!$B$15:$J$23,MATCH(B26,Sheet2!$B$14:$J$14,0),MATCH(Example!C26,Sheet2!$A$15:$A$23,0)))*2),(INDEX(Sheet2!$B$15:$J$23,MATCH(B26,Sheet2!$B$14:$J$14,0),MATCH(Example!C26,Sheet2!$A$15:$A$23,0)))))</f>
        <v>0</v>
      </c>
      <c r="G26" s="20">
        <v>0</v>
      </c>
      <c r="H26" s="23">
        <v>0.57999999999999996</v>
      </c>
      <c r="I26" s="12">
        <v>0</v>
      </c>
      <c r="J26" s="23">
        <f t="shared" si="0"/>
        <v>0</v>
      </c>
    </row>
    <row r="27" spans="1:10" hidden="1" x14ac:dyDescent="0.35">
      <c r="A27" s="11"/>
      <c r="B27" s="18"/>
      <c r="C27" s="18"/>
      <c r="D27" s="18"/>
      <c r="E27" s="26"/>
      <c r="F27" s="22">
        <f>IF(A27=0,,IF(D27="YES",((INDEX(Sheet2!$B$15:$J$23,MATCH(B27,Sheet2!$B$14:$J$14,0),MATCH(Example!C27,Sheet2!$A$15:$A$23,0)))*2),(INDEX(Sheet2!$B$15:$J$23,MATCH(B27,Sheet2!$B$14:$J$14,0),MATCH(Example!C27,Sheet2!$A$15:$A$23,0)))))</f>
        <v>0</v>
      </c>
      <c r="G27" s="20">
        <v>0</v>
      </c>
      <c r="H27" s="23">
        <v>0.57999999999999996</v>
      </c>
      <c r="I27" s="12">
        <v>0</v>
      </c>
      <c r="J27" s="23">
        <f t="shared" si="0"/>
        <v>0</v>
      </c>
    </row>
    <row r="28" spans="1:10" hidden="1" x14ac:dyDescent="0.35">
      <c r="A28" s="11"/>
      <c r="B28" s="18"/>
      <c r="C28" s="18"/>
      <c r="D28" s="18"/>
      <c r="E28" s="26"/>
      <c r="F28" s="22">
        <f>IF(A28=0,,IF(D28="YES",((INDEX(Sheet2!$B$15:$J$23,MATCH(B28,Sheet2!$B$14:$J$14,0),MATCH(Example!C28,Sheet2!$A$15:$A$23,0)))*2),(INDEX(Sheet2!$B$15:$J$23,MATCH(B28,Sheet2!$B$14:$J$14,0),MATCH(Example!C28,Sheet2!$A$15:$A$23,0)))))</f>
        <v>0</v>
      </c>
      <c r="G28" s="20">
        <v>0</v>
      </c>
      <c r="H28" s="23">
        <v>0.57999999999999996</v>
      </c>
      <c r="I28" s="12">
        <v>0</v>
      </c>
      <c r="J28" s="23">
        <f t="shared" si="0"/>
        <v>0</v>
      </c>
    </row>
    <row r="29" spans="1:10" hidden="1" x14ac:dyDescent="0.35">
      <c r="A29" s="11"/>
      <c r="B29" s="18"/>
      <c r="C29" s="18"/>
      <c r="D29" s="18"/>
      <c r="E29" s="26"/>
      <c r="F29" s="22">
        <f>IF(A29=0,,IF(D29="YES",((INDEX(Sheet2!$B$15:$J$23,MATCH(B29,Sheet2!$B$14:$J$14,0),MATCH(Example!C29,Sheet2!$A$15:$A$23,0)))*2),(INDEX(Sheet2!$B$15:$J$23,MATCH(B29,Sheet2!$B$14:$J$14,0),MATCH(Example!C29,Sheet2!$A$15:$A$23,0)))))</f>
        <v>0</v>
      </c>
      <c r="G29" s="20">
        <v>0</v>
      </c>
      <c r="H29" s="23">
        <v>0.57999999999999996</v>
      </c>
      <c r="I29" s="12">
        <v>0</v>
      </c>
      <c r="J29" s="23">
        <f t="shared" si="0"/>
        <v>0</v>
      </c>
    </row>
    <row r="30" spans="1:10" hidden="1" x14ac:dyDescent="0.35">
      <c r="A30" s="11"/>
      <c r="B30" s="18"/>
      <c r="C30" s="18"/>
      <c r="D30" s="18"/>
      <c r="E30" s="26"/>
      <c r="F30" s="22">
        <f>IF(A30=0,,IF(D30="YES",((INDEX(Sheet2!$B$15:$J$23,MATCH(B30,Sheet2!$B$14:$J$14,0),MATCH(Example!C30,Sheet2!$A$15:$A$23,0)))*2),(INDEX(Sheet2!$B$15:$J$23,MATCH(B30,Sheet2!$B$14:$J$14,0),MATCH(Example!C30,Sheet2!$A$15:$A$23,0)))))</f>
        <v>0</v>
      </c>
      <c r="G30" s="20">
        <v>0</v>
      </c>
      <c r="H30" s="23">
        <v>0.57999999999999996</v>
      </c>
      <c r="I30" s="12">
        <v>0</v>
      </c>
      <c r="J30" s="23">
        <f t="shared" si="0"/>
        <v>0</v>
      </c>
    </row>
    <row r="31" spans="1:10" hidden="1" x14ac:dyDescent="0.35">
      <c r="A31" s="11"/>
      <c r="B31" s="18"/>
      <c r="C31" s="18"/>
      <c r="D31" s="18"/>
      <c r="E31" s="26"/>
      <c r="F31" s="22">
        <f>IF(A31=0,,IF(D31="YES",((INDEX(Sheet2!$B$15:$J$23,MATCH(B31,Sheet2!$B$14:$J$14,0),MATCH(Example!C31,Sheet2!$A$15:$A$23,0)))*2),(INDEX(Sheet2!$B$15:$J$23,MATCH(B31,Sheet2!$B$14:$J$14,0),MATCH(Example!C31,Sheet2!$A$15:$A$23,0)))))</f>
        <v>0</v>
      </c>
      <c r="G31" s="20">
        <v>0</v>
      </c>
      <c r="H31" s="23">
        <v>0.57999999999999996</v>
      </c>
      <c r="I31" s="12">
        <v>0</v>
      </c>
      <c r="J31" s="23">
        <f t="shared" si="0"/>
        <v>0</v>
      </c>
    </row>
    <row r="32" spans="1:10" hidden="1" x14ac:dyDescent="0.35">
      <c r="A32" s="11"/>
      <c r="B32" s="18"/>
      <c r="C32" s="18"/>
      <c r="D32" s="18"/>
      <c r="E32" s="26"/>
      <c r="F32" s="22">
        <f>IF(A32=0,,IF(D32="YES",((INDEX(Sheet2!$B$15:$J$23,MATCH(B32,Sheet2!$B$14:$J$14,0),MATCH(Example!C32,Sheet2!$A$15:$A$23,0)))*2),(INDEX(Sheet2!$B$15:$J$23,MATCH(B32,Sheet2!$B$14:$J$14,0),MATCH(Example!C32,Sheet2!$A$15:$A$23,0)))))</f>
        <v>0</v>
      </c>
      <c r="G32" s="20">
        <v>0</v>
      </c>
      <c r="H32" s="23">
        <v>0.57999999999999996</v>
      </c>
      <c r="I32" s="12">
        <v>0</v>
      </c>
      <c r="J32" s="23">
        <f t="shared" si="0"/>
        <v>0</v>
      </c>
    </row>
    <row r="33" spans="1:11" hidden="1" x14ac:dyDescent="0.35">
      <c r="A33" s="11"/>
      <c r="B33" s="18"/>
      <c r="C33" s="18"/>
      <c r="D33" s="18"/>
      <c r="E33" s="26"/>
      <c r="F33" s="22">
        <f>IF(A33=0,,IF(D33="YES",((INDEX(Sheet2!$B$15:$J$23,MATCH(B33,Sheet2!$B$14:$J$14,0),MATCH(Example!C33,Sheet2!$A$15:$A$23,0)))*2),(INDEX(Sheet2!$B$15:$J$23,MATCH(B33,Sheet2!$B$14:$J$14,0),MATCH(Example!C33,Sheet2!$A$15:$A$23,0)))))</f>
        <v>0</v>
      </c>
      <c r="G33" s="20">
        <v>0</v>
      </c>
      <c r="H33" s="23">
        <v>0.57999999999999996</v>
      </c>
      <c r="I33" s="12">
        <v>0</v>
      </c>
      <c r="J33" s="23">
        <f t="shared" si="0"/>
        <v>0</v>
      </c>
    </row>
    <row r="34" spans="1:11" hidden="1" x14ac:dyDescent="0.35">
      <c r="A34" s="11"/>
      <c r="B34" s="18"/>
      <c r="C34" s="18"/>
      <c r="D34" s="18"/>
      <c r="E34" s="26"/>
      <c r="F34" s="22">
        <f>IF(A34=0,,IF(D34="YES",((INDEX(Sheet2!$B$15:$J$23,MATCH(B34,Sheet2!$B$14:$J$14,0),MATCH(Example!C34,Sheet2!$A$15:$A$23,0)))*2),(INDEX(Sheet2!$B$15:$J$23,MATCH(B34,Sheet2!$B$14:$J$14,0),MATCH(Example!C34,Sheet2!$A$15:$A$23,0)))))</f>
        <v>0</v>
      </c>
      <c r="G34" s="20">
        <v>0</v>
      </c>
      <c r="H34" s="23">
        <v>0.57999999999999996</v>
      </c>
      <c r="I34" s="12">
        <v>0</v>
      </c>
      <c r="J34" s="23">
        <f t="shared" si="0"/>
        <v>0</v>
      </c>
    </row>
    <row r="35" spans="1:11" hidden="1" x14ac:dyDescent="0.35">
      <c r="A35" s="11"/>
      <c r="B35" s="18"/>
      <c r="C35" s="18"/>
      <c r="D35" s="18"/>
      <c r="E35" s="26"/>
      <c r="F35" s="22">
        <f>IF(A35=0,,IF(D35="YES",((INDEX(Sheet2!$B$15:$J$23,MATCH(B35,Sheet2!$B$14:$J$14,0),MATCH(Example!C35,Sheet2!$A$15:$A$23,0)))*2),(INDEX(Sheet2!$B$15:$J$23,MATCH(B35,Sheet2!$B$14:$J$14,0),MATCH(Example!C35,Sheet2!$A$15:$A$23,0)))))</f>
        <v>0</v>
      </c>
      <c r="G35" s="20">
        <v>0</v>
      </c>
      <c r="H35" s="23">
        <v>0.57999999999999996</v>
      </c>
      <c r="I35" s="12">
        <v>0</v>
      </c>
      <c r="J35" s="23">
        <f t="shared" si="0"/>
        <v>0</v>
      </c>
    </row>
    <row r="36" spans="1:11" hidden="1" x14ac:dyDescent="0.35">
      <c r="A36" s="11"/>
      <c r="B36" s="18"/>
      <c r="C36" s="18"/>
      <c r="D36" s="18"/>
      <c r="E36" s="26"/>
      <c r="F36" s="22">
        <f>IF(A36=0,,IF(D36="YES",((INDEX(Sheet2!$B$15:$J$23,MATCH(B36,Sheet2!$B$14:$J$14,0),MATCH(Example!C36,Sheet2!$A$15:$A$23,0)))*2),(INDEX(Sheet2!$B$15:$J$23,MATCH(B36,Sheet2!$B$14:$J$14,0),MATCH(Example!C36,Sheet2!$A$15:$A$23,0)))))</f>
        <v>0</v>
      </c>
      <c r="G36" s="20">
        <v>0</v>
      </c>
      <c r="H36" s="23">
        <v>0.57999999999999996</v>
      </c>
      <c r="I36" s="12">
        <v>0</v>
      </c>
      <c r="J36" s="23">
        <f t="shared" si="0"/>
        <v>0</v>
      </c>
    </row>
    <row r="37" spans="1:11" hidden="1" x14ac:dyDescent="0.35">
      <c r="A37" s="11"/>
      <c r="B37" s="18"/>
      <c r="C37" s="18"/>
      <c r="D37" s="18"/>
      <c r="E37" s="26"/>
      <c r="F37" s="22">
        <f>IF(A37=0,,IF(D37="YES",((INDEX(Sheet2!$B$15:$J$23,MATCH(B37,Sheet2!$B$14:$J$14,0),MATCH(Example!C37,Sheet2!$A$15:$A$23,0)))*2),(INDEX(Sheet2!$B$15:$J$23,MATCH(B37,Sheet2!$B$14:$J$14,0),MATCH(Example!C37,Sheet2!$A$15:$A$23,0)))))</f>
        <v>0</v>
      </c>
      <c r="G37" s="20">
        <v>0</v>
      </c>
      <c r="H37" s="23">
        <v>0.57999999999999996</v>
      </c>
      <c r="I37" s="12">
        <v>0</v>
      </c>
      <c r="J37" s="23">
        <f t="shared" si="0"/>
        <v>0</v>
      </c>
    </row>
    <row r="38" spans="1:11" hidden="1" x14ac:dyDescent="0.35">
      <c r="A38" s="11"/>
      <c r="B38" s="18"/>
      <c r="C38" s="18"/>
      <c r="D38" s="18"/>
      <c r="E38" s="26"/>
      <c r="F38" s="22">
        <f>IF(A38=0,,IF(D38="YES",((INDEX(Sheet2!$B$15:$J$23,MATCH(B38,Sheet2!$B$14:$J$14,0),MATCH(Example!C38,Sheet2!$A$15:$A$23,0)))*2),(INDEX(Sheet2!$B$15:$J$23,MATCH(B38,Sheet2!$B$14:$J$14,0),MATCH(Example!C38,Sheet2!$A$15:$A$23,0)))))</f>
        <v>0</v>
      </c>
      <c r="G38" s="20">
        <v>0</v>
      </c>
      <c r="H38" s="23">
        <v>0.57999999999999996</v>
      </c>
      <c r="I38" s="12">
        <v>0</v>
      </c>
      <c r="J38" s="23">
        <f t="shared" si="0"/>
        <v>0</v>
      </c>
    </row>
    <row r="39" spans="1:11" ht="15" thickBot="1" x14ac:dyDescent="0.4">
      <c r="E39" s="4" t="s">
        <v>23</v>
      </c>
      <c r="F39" s="21">
        <f>SUM(F9:F38)</f>
        <v>4.5999999999999996</v>
      </c>
      <c r="G39" s="21">
        <f>SUM(G9:G38)</f>
        <v>106.9</v>
      </c>
      <c r="H39" s="21"/>
      <c r="I39" s="24">
        <f>SUM(I9:I38)</f>
        <v>10</v>
      </c>
      <c r="J39" s="24">
        <f>SUM(J9:J38)</f>
        <v>88.05</v>
      </c>
    </row>
    <row r="40" spans="1:11" x14ac:dyDescent="0.35">
      <c r="F40" s="2"/>
      <c r="G40" s="2"/>
      <c r="H40" s="3"/>
      <c r="I40" s="3"/>
      <c r="J40" s="2"/>
    </row>
    <row r="41" spans="1:11" x14ac:dyDescent="0.35">
      <c r="A41" s="4" t="s">
        <v>24</v>
      </c>
      <c r="B41" s="69"/>
      <c r="C41" s="69"/>
      <c r="D41" s="69"/>
      <c r="E41" s="69"/>
      <c r="F41" s="14" t="s">
        <v>27</v>
      </c>
      <c r="G41" s="71"/>
      <c r="H41" s="71"/>
      <c r="I41" s="71"/>
      <c r="J41" s="2"/>
    </row>
    <row r="42" spans="1:11" x14ac:dyDescent="0.35">
      <c r="A42" s="4"/>
      <c r="B42" s="15" t="s">
        <v>26</v>
      </c>
      <c r="F42" s="14"/>
      <c r="G42" s="14"/>
      <c r="H42" s="3"/>
      <c r="I42" s="3"/>
      <c r="J42" s="2"/>
    </row>
    <row r="43" spans="1:11" ht="21" customHeight="1" x14ac:dyDescent="0.35">
      <c r="A43" s="4" t="s">
        <v>25</v>
      </c>
      <c r="B43" s="69"/>
      <c r="C43" s="69"/>
      <c r="D43" s="69"/>
      <c r="E43" s="69"/>
      <c r="F43" s="14" t="s">
        <v>27</v>
      </c>
      <c r="G43" s="71"/>
      <c r="H43" s="71"/>
      <c r="I43" s="71"/>
      <c r="J43" s="2"/>
    </row>
    <row r="44" spans="1:11" x14ac:dyDescent="0.35">
      <c r="A44" s="13"/>
      <c r="F44" s="10"/>
      <c r="G44" s="10"/>
      <c r="H44" s="3"/>
      <c r="I44" s="3"/>
      <c r="J44" s="2"/>
    </row>
    <row r="45" spans="1:11" ht="18.75" customHeight="1" x14ac:dyDescent="0.35">
      <c r="A45" s="4" t="s">
        <v>28</v>
      </c>
      <c r="B45" s="69"/>
      <c r="C45" s="69"/>
      <c r="D45" s="69"/>
      <c r="E45" s="69"/>
      <c r="F45" s="17" t="s">
        <v>29</v>
      </c>
      <c r="G45" s="71"/>
      <c r="H45" s="71"/>
      <c r="I45" s="71"/>
      <c r="J45" s="3"/>
      <c r="K45" s="2"/>
    </row>
    <row r="46" spans="1:11" ht="18.75" customHeight="1" x14ac:dyDescent="0.35">
      <c r="A46" s="13"/>
      <c r="B46" s="72"/>
      <c r="C46" s="72"/>
      <c r="D46" s="72"/>
      <c r="E46" s="72"/>
      <c r="F46" s="17" t="s">
        <v>29</v>
      </c>
      <c r="G46" s="70"/>
      <c r="H46" s="70"/>
      <c r="I46" s="70"/>
      <c r="J46" s="3"/>
      <c r="K46" s="2"/>
    </row>
    <row r="47" spans="1:11" ht="18.75" customHeight="1" x14ac:dyDescent="0.35">
      <c r="B47" s="69"/>
      <c r="C47" s="69"/>
      <c r="D47" s="69"/>
      <c r="E47" s="69"/>
      <c r="F47" s="17" t="s">
        <v>29</v>
      </c>
      <c r="G47" s="70"/>
      <c r="H47" s="70"/>
      <c r="I47" s="70"/>
      <c r="J47" s="3"/>
      <c r="K47" s="2"/>
    </row>
    <row r="48" spans="1:11" x14ac:dyDescent="0.35">
      <c r="A48" s="62" t="s">
        <v>79</v>
      </c>
      <c r="B48" s="62"/>
      <c r="C48" s="62"/>
      <c r="D48" s="62"/>
      <c r="E48" s="62"/>
      <c r="F48" s="62"/>
      <c r="G48" s="62"/>
      <c r="H48" s="62"/>
      <c r="I48" s="62"/>
      <c r="J48" s="62"/>
      <c r="K48" s="2"/>
    </row>
    <row r="49" spans="8:10" x14ac:dyDescent="0.35">
      <c r="I49" s="3"/>
      <c r="J49" s="3"/>
    </row>
    <row r="50" spans="8:10" x14ac:dyDescent="0.35">
      <c r="I50" s="3"/>
      <c r="J50" s="3"/>
    </row>
    <row r="51" spans="8:10" x14ac:dyDescent="0.35">
      <c r="I51" s="3"/>
      <c r="J51" s="3"/>
    </row>
    <row r="52" spans="8:10" x14ac:dyDescent="0.35">
      <c r="H52" s="3"/>
      <c r="I52" s="3"/>
    </row>
    <row r="53" spans="8:10" x14ac:dyDescent="0.35">
      <c r="H53" s="3"/>
      <c r="I53" s="3"/>
    </row>
    <row r="54" spans="8:10" x14ac:dyDescent="0.35">
      <c r="H54" s="3"/>
      <c r="I54" s="3"/>
    </row>
    <row r="55" spans="8:10" x14ac:dyDescent="0.35">
      <c r="H55" s="3"/>
      <c r="I55" s="3"/>
    </row>
    <row r="56" spans="8:10" x14ac:dyDescent="0.35">
      <c r="H56" s="3"/>
      <c r="I56" s="3"/>
    </row>
    <row r="57" spans="8:10" x14ac:dyDescent="0.35">
      <c r="H57" s="3"/>
      <c r="I57" s="3"/>
    </row>
    <row r="58" spans="8:10" x14ac:dyDescent="0.35">
      <c r="H58" s="3"/>
      <c r="I58" s="3"/>
    </row>
    <row r="59" spans="8:10" x14ac:dyDescent="0.35">
      <c r="H59" s="3"/>
      <c r="I59" s="3"/>
    </row>
    <row r="60" spans="8:10" x14ac:dyDescent="0.35">
      <c r="H60" s="3"/>
      <c r="I60" s="3"/>
    </row>
    <row r="61" spans="8:10" x14ac:dyDescent="0.35">
      <c r="H61" s="3"/>
      <c r="I61" s="3"/>
    </row>
    <row r="62" spans="8:10" x14ac:dyDescent="0.35">
      <c r="H62" s="3"/>
      <c r="I62" s="3"/>
    </row>
    <row r="63" spans="8:10" x14ac:dyDescent="0.35">
      <c r="H63" s="3"/>
      <c r="I63" s="3"/>
    </row>
    <row r="64" spans="8:10" x14ac:dyDescent="0.35">
      <c r="H64" s="3"/>
      <c r="I64" s="3"/>
    </row>
    <row r="65" spans="8:9" x14ac:dyDescent="0.35">
      <c r="H65" s="3"/>
      <c r="I65" s="3"/>
    </row>
    <row r="66" spans="8:9" x14ac:dyDescent="0.35">
      <c r="H66" s="3"/>
      <c r="I66" s="3"/>
    </row>
    <row r="67" spans="8:9" x14ac:dyDescent="0.35">
      <c r="H67" s="3"/>
      <c r="I67" s="3"/>
    </row>
    <row r="68" spans="8:9" x14ac:dyDescent="0.35">
      <c r="H68" s="3"/>
      <c r="I68" s="3"/>
    </row>
    <row r="69" spans="8:9" x14ac:dyDescent="0.35">
      <c r="H69" s="3"/>
      <c r="I69" s="3"/>
    </row>
    <row r="70" spans="8:9" x14ac:dyDescent="0.35">
      <c r="H70" s="3"/>
      <c r="I70" s="3"/>
    </row>
    <row r="179" spans="1:2" x14ac:dyDescent="0.35">
      <c r="A179" t="s">
        <v>14</v>
      </c>
      <c r="B179" t="s">
        <v>38</v>
      </c>
    </row>
    <row r="180" spans="1:2" x14ac:dyDescent="0.35">
      <c r="A180" t="s">
        <v>18</v>
      </c>
      <c r="B180" t="s">
        <v>39</v>
      </c>
    </row>
    <row r="181" spans="1:2" x14ac:dyDescent="0.35">
      <c r="A181" t="s">
        <v>20</v>
      </c>
    </row>
    <row r="182" spans="1:2" x14ac:dyDescent="0.35">
      <c r="A182" t="s">
        <v>17</v>
      </c>
    </row>
    <row r="183" spans="1:2" x14ac:dyDescent="0.35">
      <c r="A183" t="s">
        <v>15</v>
      </c>
    </row>
    <row r="184" spans="1:2" x14ac:dyDescent="0.35">
      <c r="A184" t="s">
        <v>16</v>
      </c>
    </row>
    <row r="185" spans="1:2" x14ac:dyDescent="0.35">
      <c r="A185" t="s">
        <v>19</v>
      </c>
    </row>
    <row r="186" spans="1:2" x14ac:dyDescent="0.35">
      <c r="A186" t="s">
        <v>31</v>
      </c>
    </row>
  </sheetData>
  <sheetProtection algorithmName="SHA-512" hashValue="07SSVISXvxLGOapeRWU+rSoXvuwS7WhXHC28ixH8V9LeMno93GZGRO2BqeIhLG4g9DYo/OjclLnZnNA/09PzMQ==" saltValue="1DVEeoROwpt6+A19VZIR0Q==" spinCount="100000" sheet="1" objects="1" scenarios="1" selectLockedCells="1"/>
  <mergeCells count="15">
    <mergeCell ref="A1:J1"/>
    <mergeCell ref="B3:C3"/>
    <mergeCell ref="B4:C4"/>
    <mergeCell ref="B5:C5"/>
    <mergeCell ref="B41:E41"/>
    <mergeCell ref="G41:I41"/>
    <mergeCell ref="B47:E47"/>
    <mergeCell ref="G47:I47"/>
    <mergeCell ref="A48:J48"/>
    <mergeCell ref="B43:E43"/>
    <mergeCell ref="G43:I43"/>
    <mergeCell ref="B45:E45"/>
    <mergeCell ref="G45:I45"/>
    <mergeCell ref="B46:E46"/>
    <mergeCell ref="G46:I46"/>
  </mergeCells>
  <dataValidations count="2">
    <dataValidation type="list" allowBlank="1" showInputMessage="1" showErrorMessage="1" sqref="D9:D38" xr:uid="{00000000-0002-0000-0500-000000000000}">
      <formula1>$B$179:$B$180</formula1>
    </dataValidation>
    <dataValidation type="list" allowBlank="1" showInputMessage="1" showErrorMessage="1" sqref="B9:C38" xr:uid="{00000000-0002-0000-0500-000001000000}">
      <formula1>$A$179:$A$186</formula1>
    </dataValidation>
  </dataValidations>
  <pageMargins left="0.7" right="0.7" top="0.25" bottom="0.25" header="0.3" footer="0.3"/>
  <pageSetup scale="7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Mileage</vt:lpstr>
      <vt:lpstr>SPED Mileage</vt:lpstr>
      <vt:lpstr>Intradistrict Mileage</vt:lpstr>
      <vt:lpstr>Sheet2</vt:lpstr>
      <vt:lpstr>Example</vt:lpstr>
      <vt:lpstr>Example!Print_Area</vt:lpstr>
      <vt:lpstr>Instructions!Print_Area</vt:lpstr>
      <vt:lpstr>Mileage!Print_Area</vt:lpstr>
      <vt:lpstr>'SPED Mileage'!Print_Area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 MERTESDORF</dc:creator>
  <cp:lastModifiedBy>Mertesdorf, Valori</cp:lastModifiedBy>
  <cp:lastPrinted>2015-05-29T16:24:35Z</cp:lastPrinted>
  <dcterms:created xsi:type="dcterms:W3CDTF">2015-05-05T02:47:49Z</dcterms:created>
  <dcterms:modified xsi:type="dcterms:W3CDTF">2025-01-27T15:33:44Z</dcterms:modified>
</cp:coreProperties>
</file>